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SPI\2022\Trasparencia\Transparencia Portal Gob\"/>
    </mc:Choice>
  </mc:AlternateContent>
  <xr:revisionPtr revIDLastSave="0" documentId="8_{ED32BF86-CA45-4F98-83D8-80D4F79C63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SE 18 (2)" sheetId="2" r:id="rId1"/>
    <sheet name="FISE 18" sheetId="1" r:id="rId2"/>
  </sheets>
  <definedNames>
    <definedName name="_xlnm.Print_Area" localSheetId="1">'FISE 18'!$A$1:$M$46</definedName>
    <definedName name="_xlnm.Print_Area" localSheetId="0">'FISE 18 (2)'!$A$1:$O$55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N27" i="2"/>
  <c r="N25" i="2"/>
  <c r="N23" i="2"/>
  <c r="N21" i="2"/>
  <c r="N19" i="2"/>
  <c r="N17" i="2"/>
  <c r="N15" i="2"/>
  <c r="N13" i="2"/>
  <c r="N11" i="2"/>
  <c r="N9" i="2"/>
  <c r="N7" i="2"/>
  <c r="M27" i="2"/>
  <c r="A38" i="2"/>
  <c r="A45" i="2"/>
  <c r="B45" i="2"/>
  <c r="L27" i="2" l="1"/>
  <c r="B39" i="2"/>
  <c r="I27" i="2"/>
  <c r="A44" i="2"/>
  <c r="A43" i="2"/>
  <c r="A42" i="2"/>
  <c r="A41" i="2"/>
  <c r="A40" i="2"/>
  <c r="A39" i="2"/>
  <c r="K27" i="2"/>
  <c r="J27" i="2"/>
  <c r="H27" i="2"/>
  <c r="G27" i="2"/>
  <c r="F27" i="2"/>
  <c r="E27" i="2"/>
  <c r="D27" i="2"/>
  <c r="C27" i="2"/>
  <c r="B43" i="2"/>
  <c r="B41" i="2"/>
  <c r="W7" i="1"/>
  <c r="X7" i="1"/>
  <c r="W9" i="1"/>
  <c r="X9" i="1"/>
  <c r="W11" i="1"/>
  <c r="X11" i="1"/>
  <c r="W13" i="1"/>
  <c r="X13" i="1"/>
  <c r="W15" i="1"/>
  <c r="X15" i="1"/>
  <c r="W17" i="1"/>
  <c r="X17" i="1"/>
  <c r="W19" i="1"/>
  <c r="X19" i="1"/>
  <c r="P7" i="1"/>
  <c r="Q7" i="1"/>
  <c r="R7" i="1"/>
  <c r="S7" i="1"/>
  <c r="T7" i="1"/>
  <c r="U7" i="1"/>
  <c r="V7" i="1"/>
  <c r="P9" i="1"/>
  <c r="Q9" i="1"/>
  <c r="R9" i="1"/>
  <c r="S9" i="1"/>
  <c r="T9" i="1"/>
  <c r="U9" i="1"/>
  <c r="V9" i="1"/>
  <c r="P11" i="1"/>
  <c r="Q11" i="1"/>
  <c r="R11" i="1"/>
  <c r="S11" i="1"/>
  <c r="T11" i="1"/>
  <c r="U11" i="1"/>
  <c r="V11" i="1"/>
  <c r="P13" i="1"/>
  <c r="Q13" i="1"/>
  <c r="R13" i="1"/>
  <c r="S13" i="1"/>
  <c r="T13" i="1"/>
  <c r="U13" i="1"/>
  <c r="V13" i="1"/>
  <c r="P15" i="1"/>
  <c r="Q15" i="1"/>
  <c r="R15" i="1"/>
  <c r="S15" i="1"/>
  <c r="T15" i="1"/>
  <c r="U15" i="1"/>
  <c r="V15" i="1"/>
  <c r="P17" i="1"/>
  <c r="Q17" i="1"/>
  <c r="R17" i="1"/>
  <c r="S17" i="1"/>
  <c r="T17" i="1"/>
  <c r="U17" i="1"/>
  <c r="V17" i="1"/>
  <c r="P19" i="1"/>
  <c r="Q19" i="1"/>
  <c r="R19" i="1"/>
  <c r="S19" i="1"/>
  <c r="T19" i="1"/>
  <c r="U19" i="1"/>
  <c r="V19" i="1"/>
  <c r="O9" i="1"/>
  <c r="O11" i="1"/>
  <c r="O13" i="1"/>
  <c r="O15" i="1"/>
  <c r="O17" i="1"/>
  <c r="O19" i="1"/>
  <c r="B7" i="1"/>
  <c r="O7" i="1" s="1"/>
  <c r="K21" i="1"/>
  <c r="L17" i="1"/>
  <c r="B37" i="1" s="1"/>
  <c r="L15" i="1"/>
  <c r="B36" i="1" s="1"/>
  <c r="L13" i="1"/>
  <c r="B35" i="1" s="1"/>
  <c r="L9" i="1"/>
  <c r="B33" i="1" s="1"/>
  <c r="L19" i="1"/>
  <c r="B38" i="1" s="1"/>
  <c r="L11" i="1"/>
  <c r="B34" i="1" s="1"/>
  <c r="B38" i="2" l="1"/>
  <c r="B27" i="2"/>
  <c r="B40" i="2"/>
  <c r="B42" i="2"/>
  <c r="B44" i="2"/>
  <c r="L7" i="1"/>
  <c r="B32" i="1" s="1"/>
  <c r="J21" i="1"/>
  <c r="O13" i="2" l="1"/>
  <c r="A38" i="1"/>
  <c r="A37" i="1"/>
  <c r="A36" i="1"/>
  <c r="A35" i="1"/>
  <c r="A34" i="1"/>
  <c r="A33" i="1"/>
  <c r="A32" i="1"/>
  <c r="H21" i="1"/>
  <c r="G21" i="1"/>
  <c r="F21" i="1"/>
  <c r="E21" i="1"/>
  <c r="D21" i="1"/>
  <c r="C21" i="1"/>
  <c r="B21" i="1"/>
  <c r="O23" i="2" l="1"/>
  <c r="O25" i="2"/>
  <c r="O19" i="2"/>
  <c r="O11" i="2"/>
  <c r="O15" i="2"/>
  <c r="O21" i="2"/>
  <c r="O9" i="2"/>
  <c r="O17" i="2"/>
  <c r="O27" i="2"/>
  <c r="L21" i="1"/>
  <c r="M7" i="1" s="1"/>
  <c r="M11" i="1" l="1"/>
  <c r="M13" i="1"/>
  <c r="M15" i="1"/>
  <c r="M21" i="1"/>
  <c r="M17" i="1"/>
  <c r="M9" i="1"/>
  <c r="M19" i="1"/>
</calcChain>
</file>

<file path=xl/sharedStrings.xml><?xml version="1.0" encoding="utf-8"?>
<sst xmlns="http://schemas.openxmlformats.org/spreadsheetml/2006/main" count="50" uniqueCount="26">
  <si>
    <t>Fondo de Infraestructura para Entidades (FISE)</t>
  </si>
  <si>
    <t>Distribución del Gasto por Año y Sector</t>
  </si>
  <si>
    <t>Sector</t>
  </si>
  <si>
    <t>Año</t>
  </si>
  <si>
    <t>Total</t>
  </si>
  <si>
    <t>%</t>
  </si>
  <si>
    <t>2010*</t>
  </si>
  <si>
    <t>2011*</t>
  </si>
  <si>
    <t>2012*</t>
  </si>
  <si>
    <t>2013*</t>
  </si>
  <si>
    <t>2014*</t>
  </si>
  <si>
    <t>2015*</t>
  </si>
  <si>
    <t>2016*</t>
  </si>
  <si>
    <t>Salud</t>
  </si>
  <si>
    <t>Asistencia Social</t>
  </si>
  <si>
    <t>Educación</t>
  </si>
  <si>
    <t>Comunicaciones</t>
  </si>
  <si>
    <t>Electrificación</t>
  </si>
  <si>
    <t>Agua</t>
  </si>
  <si>
    <t>Vivienda</t>
  </si>
  <si>
    <t>* Incluye rendimientos</t>
  </si>
  <si>
    <t xml:space="preserve">Año </t>
  </si>
  <si>
    <t>** Inversión en millones de pesos (mdp)</t>
  </si>
  <si>
    <t>Obras Urbanas</t>
  </si>
  <si>
    <t>Deporte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</si>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</sst>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03C5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3" fontId="0" fillId="0" borderId="1" xfId="0" applyNumberFormat="1" applyBorder="1"/>
    <xf numFmtId="3" fontId="3" fillId="0" borderId="1" xfId="0" applyNumberFormat="1" applyFont="1" applyBorder="1"/>
    <xf numFmtId="164" fontId="0" fillId="0" borderId="1" xfId="0" applyNumberFormat="1" applyBorder="1"/>
    <xf numFmtId="0" fontId="3" fillId="0" borderId="0" xfId="0" applyFont="1"/>
    <xf numFmtId="3" fontId="0" fillId="0" borderId="0" xfId="0" applyNumberFormat="1"/>
    <xf numFmtId="43" fontId="1" fillId="0" borderId="0" xfId="1" applyFont="1"/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" fontId="0" fillId="0" borderId="1" xfId="0" applyNumberFormat="1" applyBorder="1"/>
    <xf numFmtId="4" fontId="3" fillId="0" borderId="1" xfId="0" applyNumberFormat="1" applyFont="1" applyBorder="1"/>
    <xf numFmtId="4" fontId="0" fillId="0" borderId="0" xfId="0" applyNumberFormat="1"/>
    <xf numFmtId="4" fontId="3" fillId="0" borderId="0" xfId="0" applyNumberFormat="1" applyFont="1"/>
    <xf numFmtId="0" fontId="2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0" fontId="3" fillId="0" borderId="0" xfId="0" applyFont="1" applyBorder="1"/>
    <xf numFmtId="4" fontId="0" fillId="0" borderId="0" xfId="0" applyNumberFormat="1" applyBorder="1"/>
    <xf numFmtId="4" fontId="3" fillId="0" borderId="0" xfId="0" applyNumberFormat="1" applyFont="1" applyBorder="1"/>
    <xf numFmtId="164" fontId="0" fillId="0" borderId="0" xfId="0" applyNumberForma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03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4575402475199"/>
          <c:y val="0.14905823794080056"/>
          <c:w val="0.38921757915756994"/>
          <c:h val="0.80175864090150795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48E-413E-8BE8-8DB66A29E6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48E-413E-8BE8-8DB66A29E6D8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48E-413E-8BE8-8DB66A29E6D8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A48E-413E-8BE8-8DB66A29E6D8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48E-413E-8BE8-8DB66A29E6D8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48E-413E-8BE8-8DB66A29E6D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A48E-413E-8BE8-8DB66A29E6D8}"/>
              </c:ext>
            </c:extLst>
          </c:dPt>
          <c:dLbls>
            <c:dLbl>
              <c:idx val="0"/>
              <c:layout>
                <c:manualLayout>
                  <c:x val="8.9973753280839897E-2"/>
                  <c:y val="-9.613345629093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Salud,  172.08</a:t>
                    </a:r>
                    <a:r>
                      <a:rPr lang="en-US" baseline="0"/>
                      <a:t> mdp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48E-413E-8BE8-8DB66A29E6D8}"/>
                </c:ext>
              </c:extLst>
            </c:dLbl>
            <c:dLbl>
              <c:idx val="1"/>
              <c:layout>
                <c:manualLayout>
                  <c:x val="0.14649095587189531"/>
                  <c:y val="-2.6734529805395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Social,  76.81</a:t>
                    </a:r>
                    <a:r>
                      <a:rPr lang="en-US" baseline="0"/>
                      <a:t> mdp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48E-413E-8BE8-8DB66A29E6D8}"/>
                </c:ext>
              </c:extLst>
            </c:dLbl>
            <c:dLbl>
              <c:idx val="2"/>
              <c:layout>
                <c:manualLayout>
                  <c:x val="9.9089768951294885E-2"/>
                  <c:y val="0.10924050034286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Educación,  148.55</a:t>
                    </a:r>
                    <a:r>
                      <a:rPr lang="en-US" baseline="0"/>
                      <a:t> mdp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48E-413E-8BE8-8DB66A29E6D8}"/>
                </c:ext>
              </c:extLst>
            </c:dLbl>
            <c:dLbl>
              <c:idx val="3"/>
              <c:layout>
                <c:manualLayout>
                  <c:x val="3.481491537695719E-2"/>
                  <c:y val="-2.4887801187013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Comunicaciones,  531.62</a:t>
                    </a:r>
                    <a:r>
                      <a:rPr lang="en-US" baseline="0"/>
                      <a:t> mdp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48E-413E-8BE8-8DB66A29E6D8}"/>
                </c:ext>
              </c:extLst>
            </c:dLbl>
            <c:dLbl>
              <c:idx val="4"/>
              <c:layout>
                <c:manualLayout>
                  <c:x val="-3.6703386214654202E-2"/>
                  <c:y val="-5.2167364214608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Electrificación,  308.20 mdp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48E-413E-8BE8-8DB66A29E6D8}"/>
                </c:ext>
              </c:extLst>
            </c:dLbl>
            <c:dLbl>
              <c:idx val="5"/>
              <c:layout>
                <c:manualLayout>
                  <c:x val="-3.0775765098328228E-2"/>
                  <c:y val="-8.52238064836489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Agua,  220.43</a:t>
                    </a:r>
                    <a:r>
                      <a:rPr lang="en-US" baseline="0"/>
                      <a:t> mdp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48E-413E-8BE8-8DB66A29E6D8}"/>
                </c:ext>
              </c:extLst>
            </c:dLbl>
            <c:dLbl>
              <c:idx val="6"/>
              <c:layout>
                <c:manualLayout>
                  <c:x val="-4.7487049967810627E-2"/>
                  <c:y val="-5.86529576364938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Vivienda,  204.54</a:t>
                    </a:r>
                    <a:r>
                      <a:rPr lang="en-US" baseline="0"/>
                      <a:t> mdp</a:t>
                    </a:r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48E-413E-8BE8-8DB66A29E6D8}"/>
                </c:ext>
              </c:extLst>
            </c:dLbl>
            <c:dLbl>
              <c:idx val="7"/>
              <c:layout>
                <c:manualLayout>
                  <c:x val="-0.18470042133063513"/>
                  <c:y val="-5.04800329710852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Obras Urbanas, 45.86 mdp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08683385942395"/>
                      <c:h val="8.045465391206264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56C0-45FC-B200-E20C8DAF9502}"/>
                </c:ext>
              </c:extLst>
            </c:dLbl>
            <c:dLbl>
              <c:idx val="8"/>
              <c:layout>
                <c:manualLayout>
                  <c:x val="-6.7287476730606907E-2"/>
                  <c:y val="-6.9120409535584917E-2"/>
                </c:manualLayout>
              </c:layout>
              <c:tx>
                <c:rich>
                  <a:bodyPr/>
                  <a:lstStyle/>
                  <a:p>
                    <a:fld id="{E6FBEAA5-D619-423C-9880-23DAAFA8D5BE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9B23DA4-38BC-4040-A637-4DD1DC57110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F94-49F7-9140-EAE4EF932211}"/>
                </c:ext>
              </c:extLst>
            </c:dLbl>
            <c:dLbl>
              <c:idx val="9"/>
              <c:layout>
                <c:manualLayout>
                  <c:x val="7.2405055094985293E-2"/>
                  <c:y val="-7.2869785904861067E-2"/>
                </c:manualLayout>
              </c:layout>
              <c:tx>
                <c:rich>
                  <a:bodyPr/>
                  <a:lstStyle/>
                  <a:p>
                    <a:fld id="{7AE37237-DEA9-4A22-9B1D-01896B4D7EF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496B6E88-F812-4715-9BA7-4F50CDBAA81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8F94-49F7-9140-EAE4EF932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'FISE 18 (2)'!$A$38:$A$47</c:f>
              <c:strCache>
                <c:ptCount val="10"/>
                <c:pt idx="0">
                  <c:v>Salud</c:v>
                </c:pt>
                <c:pt idx="1">
                  <c:v>Asistencia Social</c:v>
                </c:pt>
                <c:pt idx="2">
                  <c:v>Educación</c:v>
                </c:pt>
                <c:pt idx="3">
                  <c:v>Comunicaciones</c:v>
                </c:pt>
                <c:pt idx="4">
                  <c:v>Electrificación</c:v>
                </c:pt>
                <c:pt idx="5">
                  <c:v>Agua</c:v>
                </c:pt>
                <c:pt idx="6">
                  <c:v>Vivienda</c:v>
                </c:pt>
                <c:pt idx="7">
                  <c:v>Obras Urbanas</c:v>
                </c:pt>
                <c:pt idx="8">
                  <c:v>Deporte</c:v>
                </c:pt>
                <c:pt idx="9">
                  <c:v>Cultura</c:v>
                </c:pt>
              </c:strCache>
            </c:strRef>
          </c:cat>
          <c:val>
            <c:numRef>
              <c:f>'FISE 18 (2)'!$B$38:$B$47</c:f>
              <c:numCache>
                <c:formatCode>_(* #,##0.00_);_(* \(#,##0.00\);_(* "-"??_);_(@_)</c:formatCode>
                <c:ptCount val="10"/>
                <c:pt idx="0">
                  <c:v>172.08235614000003</c:v>
                </c:pt>
                <c:pt idx="1">
                  <c:v>76.814251100000092</c:v>
                </c:pt>
                <c:pt idx="2">
                  <c:v>148.55019148</c:v>
                </c:pt>
                <c:pt idx="3">
                  <c:v>531.61770583000009</c:v>
                </c:pt>
                <c:pt idx="4">
                  <c:v>308.20343209000004</c:v>
                </c:pt>
                <c:pt idx="5">
                  <c:v>220.43211249999999</c:v>
                </c:pt>
                <c:pt idx="6">
                  <c:v>204.54437471</c:v>
                </c:pt>
                <c:pt idx="7">
                  <c:v>45.855986770000001</c:v>
                </c:pt>
                <c:pt idx="8" formatCode="General">
                  <c:v>24.86</c:v>
                </c:pt>
                <c:pt idx="9" formatCode="General">
                  <c:v>23.99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E-413E-8BE8-8DB66A29E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4575402475199"/>
          <c:y val="0.14905823794080056"/>
          <c:w val="0.38921757915756994"/>
          <c:h val="0.8017586409015079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EC8-43EC-8A6F-A43F9C5561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EC8-43EC-8A6F-A43F9C5561ED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EC8-43EC-8A6F-A43F9C5561E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BEC8-43EC-8A6F-A43F9C5561ED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BEC8-43EC-8A6F-A43F9C5561ED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BEC8-43EC-8A6F-A43F9C5561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BEC8-43EC-8A6F-A43F9C5561ED}"/>
              </c:ext>
            </c:extLst>
          </c:dPt>
          <c:dLbls>
            <c:dLbl>
              <c:idx val="0"/>
              <c:layout>
                <c:manualLayout>
                  <c:x val="8.9973753280839897E-2"/>
                  <c:y val="-9.613345629093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Salud,  123,795,208.00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EC8-43EC-8A6F-A43F9C5561ED}"/>
                </c:ext>
              </c:extLst>
            </c:dLbl>
            <c:dLbl>
              <c:idx val="1"/>
              <c:layout>
                <c:manualLayout>
                  <c:x val="0.14649095587189531"/>
                  <c:y val="-2.6734529805395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Social,  2,460,500.00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EC8-43EC-8A6F-A43F9C5561ED}"/>
                </c:ext>
              </c:extLst>
            </c:dLbl>
            <c:dLbl>
              <c:idx val="2"/>
              <c:layout>
                <c:manualLayout>
                  <c:x val="9.9089768951294885E-2"/>
                  <c:y val="0.10924050034286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Educación,  91,082,729.00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EC8-43EC-8A6F-A43F9C5561ED}"/>
                </c:ext>
              </c:extLst>
            </c:dLbl>
            <c:dLbl>
              <c:idx val="3"/>
              <c:layout>
                <c:manualLayout>
                  <c:x val="3.481491537695719E-2"/>
                  <c:y val="-2.4887801187013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Comunicaciones,  446,121,311.00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EC8-43EC-8A6F-A43F9C5561ED}"/>
                </c:ext>
              </c:extLst>
            </c:dLbl>
            <c:dLbl>
              <c:idx val="4"/>
              <c:layout>
                <c:manualLayout>
                  <c:x val="-3.6703386214654202E-2"/>
                  <c:y val="-5.2167364214608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Electrificación,  302,973,432.00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EC8-43EC-8A6F-A43F9C5561ED}"/>
                </c:ext>
              </c:extLst>
            </c:dLbl>
            <c:dLbl>
              <c:idx val="5"/>
              <c:layout>
                <c:manualLayout>
                  <c:x val="-3.0775765098328228E-2"/>
                  <c:y val="-8.52238064836489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Agua,  151,742,489.00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EC8-43EC-8A6F-A43F9C5561ED}"/>
                </c:ext>
              </c:extLst>
            </c:dLbl>
            <c:dLbl>
              <c:idx val="6"/>
              <c:layout>
                <c:manualLayout>
                  <c:x val="2.7984691568726322E-2"/>
                  <c:y val="-0.116504220756189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Vivienda,  84,841,062.00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EC8-43EC-8A6F-A43F9C55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'FISE 18'!$A$32:$A$38</c:f>
              <c:strCache>
                <c:ptCount val="7"/>
                <c:pt idx="0">
                  <c:v>Salud</c:v>
                </c:pt>
                <c:pt idx="1">
                  <c:v>Asistencia Social</c:v>
                </c:pt>
                <c:pt idx="2">
                  <c:v>Educación</c:v>
                </c:pt>
                <c:pt idx="3">
                  <c:v>Comunicaciones</c:v>
                </c:pt>
                <c:pt idx="4">
                  <c:v>Electrificación</c:v>
                </c:pt>
                <c:pt idx="5">
                  <c:v>Agua</c:v>
                </c:pt>
                <c:pt idx="6">
                  <c:v>Vivienda</c:v>
                </c:pt>
              </c:strCache>
            </c:strRef>
          </c:cat>
          <c:val>
            <c:numRef>
              <c:f>'FISE 18'!$B$32:$B$38</c:f>
              <c:numCache>
                <c:formatCode>_(* #,##0.00_);_(* \(#,##0.00\);_(* "-"??_);_(@_)</c:formatCode>
                <c:ptCount val="7"/>
                <c:pt idx="0">
                  <c:v>141289128.54999998</c:v>
                </c:pt>
                <c:pt idx="1">
                  <c:v>3175600.4</c:v>
                </c:pt>
                <c:pt idx="2">
                  <c:v>126882148.67000002</c:v>
                </c:pt>
                <c:pt idx="3">
                  <c:v>447193455.91000003</c:v>
                </c:pt>
                <c:pt idx="4">
                  <c:v>302973432.09000003</c:v>
                </c:pt>
                <c:pt idx="5">
                  <c:v>212695644.04000002</c:v>
                </c:pt>
                <c:pt idx="6">
                  <c:v>156671974.73000002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C8-43EC-8A6F-A43F9C55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27</xdr:row>
      <xdr:rowOff>133351</xdr:rowOff>
    </xdr:from>
    <xdr:to>
      <xdr:col>14</xdr:col>
      <xdr:colOff>161925</xdr:colOff>
      <xdr:row>49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44</xdr:row>
      <xdr:rowOff>66676</xdr:rowOff>
    </xdr:from>
    <xdr:to>
      <xdr:col>8</xdr:col>
      <xdr:colOff>342900</xdr:colOff>
      <xdr:row>46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29300" y="7572376"/>
          <a:ext cx="533400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/>
            <a:t>30.3 %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</cdr:x>
      <cdr:y>0.66939</cdr:y>
    </cdr:from>
    <cdr:to>
      <cdr:x>0.42342</cdr:x>
      <cdr:y>0.72795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52612" y="3085952"/>
          <a:ext cx="519957" cy="26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17.5 %</a:t>
          </a:r>
        </a:p>
      </cdr:txBody>
    </cdr:sp>
  </cdr:relSizeAnchor>
  <cdr:relSizeAnchor xmlns:cdr="http://schemas.openxmlformats.org/drawingml/2006/chartDrawing">
    <cdr:from>
      <cdr:x>0.34773</cdr:x>
      <cdr:y>0.49414</cdr:y>
    </cdr:from>
    <cdr:to>
      <cdr:x>0.40315</cdr:x>
      <cdr:y>0.5527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59226" y="2278025"/>
          <a:ext cx="599139" cy="26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12.5 %</a:t>
          </a:r>
        </a:p>
      </cdr:txBody>
    </cdr:sp>
  </cdr:relSizeAnchor>
  <cdr:relSizeAnchor xmlns:cdr="http://schemas.openxmlformats.org/drawingml/2006/chartDrawing">
    <cdr:from>
      <cdr:x>0.49368</cdr:x>
      <cdr:y>0.27552</cdr:y>
    </cdr:from>
    <cdr:to>
      <cdr:x>0.5491</cdr:x>
      <cdr:y>0.33408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194483" y="116520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9.8 %</a:t>
          </a:r>
        </a:p>
      </cdr:txBody>
    </cdr:sp>
  </cdr:relSizeAnchor>
  <cdr:relSizeAnchor xmlns:cdr="http://schemas.openxmlformats.org/drawingml/2006/chartDrawing">
    <cdr:from>
      <cdr:x>0.58035</cdr:x>
      <cdr:y>0.40808</cdr:y>
    </cdr:from>
    <cdr:to>
      <cdr:x>0.63576</cdr:x>
      <cdr:y>0.46663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6274103" y="1881280"/>
          <a:ext cx="599030" cy="269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8.5 %</a:t>
          </a:r>
        </a:p>
      </cdr:txBody>
    </cdr:sp>
  </cdr:relSizeAnchor>
  <cdr:relSizeAnchor xmlns:cdr="http://schemas.openxmlformats.org/drawingml/2006/chartDrawing">
    <cdr:from>
      <cdr:x>0.38849</cdr:x>
      <cdr:y>0.29079</cdr:y>
    </cdr:from>
    <cdr:to>
      <cdr:x>0.44391</cdr:x>
      <cdr:y>0.34934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199875" y="1340561"/>
          <a:ext cx="599139" cy="269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11.6</a:t>
          </a:r>
          <a:r>
            <a:rPr lang="es-MX" sz="900" b="1" baseline="0"/>
            <a:t> </a:t>
          </a:r>
          <a:r>
            <a:rPr lang="es-MX" sz="900" b="1"/>
            <a:t>%</a:t>
          </a:r>
        </a:p>
      </cdr:txBody>
    </cdr:sp>
  </cdr:relSizeAnchor>
  <cdr:relSizeAnchor xmlns:cdr="http://schemas.openxmlformats.org/drawingml/2006/chartDrawing">
    <cdr:from>
      <cdr:x>0.56072</cdr:x>
      <cdr:y>0.30298</cdr:y>
    </cdr:from>
    <cdr:to>
      <cdr:x>0.60441</cdr:x>
      <cdr:y>0.36154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6061918" y="1396751"/>
          <a:ext cx="472233" cy="26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4.4%</a:t>
          </a:r>
        </a:p>
      </cdr:txBody>
    </cdr:sp>
  </cdr:relSizeAnchor>
  <cdr:relSizeAnchor xmlns:cdr="http://schemas.openxmlformats.org/drawingml/2006/chartDrawing">
    <cdr:from>
      <cdr:x>0.4427</cdr:x>
      <cdr:y>0.13912</cdr:y>
    </cdr:from>
    <cdr:to>
      <cdr:x>0.49692</cdr:x>
      <cdr:y>0.20868</cdr:y>
    </cdr:to>
    <cdr:sp macro="" textlink="">
      <cdr:nvSpPr>
        <cdr:cNvPr id="8" name="1 CuadroTexto">
          <a:extLst xmlns:a="http://schemas.openxmlformats.org/drawingml/2006/main">
            <a:ext uri="{FF2B5EF4-FFF2-40B4-BE49-F238E27FC236}">
              <a16:creationId xmlns:a16="http://schemas.microsoft.com/office/drawing/2014/main" id="{E5DB65DE-B2AE-4D55-8C14-211762C3E7E6}"/>
            </a:ext>
          </a:extLst>
        </cdr:cNvPr>
        <cdr:cNvSpPr txBox="1"/>
      </cdr:nvSpPr>
      <cdr:spPr>
        <a:xfrm xmlns:a="http://schemas.openxmlformats.org/drawingml/2006/main">
          <a:off x="4785922" y="641361"/>
          <a:ext cx="586178" cy="320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1.4 %</a:t>
          </a:r>
        </a:p>
      </cdr:txBody>
    </cdr:sp>
  </cdr:relSizeAnchor>
  <cdr:relSizeAnchor xmlns:cdr="http://schemas.openxmlformats.org/drawingml/2006/chartDrawing">
    <cdr:from>
      <cdr:x>0.42937</cdr:x>
      <cdr:y>0.22176</cdr:y>
    </cdr:from>
    <cdr:to>
      <cdr:x>0.47313</cdr:x>
      <cdr:y>0.28031</cdr:y>
    </cdr:to>
    <cdr:sp macro="" textlink="">
      <cdr:nvSpPr>
        <cdr:cNvPr id="9" name="1 CuadroTexto">
          <a:extLst xmlns:a="http://schemas.openxmlformats.org/drawingml/2006/main">
            <a:ext uri="{FF2B5EF4-FFF2-40B4-BE49-F238E27FC236}">
              <a16:creationId xmlns:a16="http://schemas.microsoft.com/office/drawing/2014/main" id="{7FD1F71E-FFAB-4C46-8800-6C959A0F89ED}"/>
            </a:ext>
          </a:extLst>
        </cdr:cNvPr>
        <cdr:cNvSpPr txBox="1"/>
      </cdr:nvSpPr>
      <cdr:spPr>
        <a:xfrm xmlns:a="http://schemas.openxmlformats.org/drawingml/2006/main">
          <a:off x="4641851" y="1022350"/>
          <a:ext cx="473076" cy="269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2.6</a:t>
          </a:r>
          <a:r>
            <a:rPr lang="es-MX" sz="900" b="1" baseline="0"/>
            <a:t> </a:t>
          </a:r>
          <a:r>
            <a:rPr lang="es-MX" sz="900" b="1"/>
            <a:t>%</a:t>
          </a:r>
        </a:p>
      </cdr:txBody>
    </cdr:sp>
  </cdr:relSizeAnchor>
  <cdr:relSizeAnchor xmlns:cdr="http://schemas.openxmlformats.org/drawingml/2006/chartDrawing">
    <cdr:from>
      <cdr:x>0.46021</cdr:x>
      <cdr:y>0.18664</cdr:y>
    </cdr:from>
    <cdr:to>
      <cdr:x>0.51619</cdr:x>
      <cdr:y>0.25206</cdr:y>
    </cdr:to>
    <cdr:sp macro="" textlink="">
      <cdr:nvSpPr>
        <cdr:cNvPr id="10" name="1 CuadroTexto">
          <a:extLst xmlns:a="http://schemas.openxmlformats.org/drawingml/2006/main">
            <a:ext uri="{FF2B5EF4-FFF2-40B4-BE49-F238E27FC236}">
              <a16:creationId xmlns:a16="http://schemas.microsoft.com/office/drawing/2014/main" id="{02D3983F-C141-4CD5-BDD9-4B5F72FA1E2A}"/>
            </a:ext>
          </a:extLst>
        </cdr:cNvPr>
        <cdr:cNvSpPr txBox="1"/>
      </cdr:nvSpPr>
      <cdr:spPr>
        <a:xfrm xmlns:a="http://schemas.openxmlformats.org/drawingml/2006/main">
          <a:off x="4975225" y="860425"/>
          <a:ext cx="605228" cy="301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1.4 %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22</xdr:row>
      <xdr:rowOff>28575</xdr:rowOff>
    </xdr:from>
    <xdr:to>
      <xdr:col>16</xdr:col>
      <xdr:colOff>9524</xdr:colOff>
      <xdr:row>44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36</xdr:row>
      <xdr:rowOff>9526</xdr:rowOff>
    </xdr:from>
    <xdr:to>
      <xdr:col>6</xdr:col>
      <xdr:colOff>571500</xdr:colOff>
      <xdr:row>37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29200" y="6219826"/>
          <a:ext cx="495300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/>
            <a:t>43.1%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0.35074</cdr:x>
      <cdr:y>0.54129</cdr:y>
    </cdr:from>
    <cdr:to>
      <cdr:x>0.40616</cdr:x>
      <cdr:y>0.59985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79962" y="228915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25.2%</a:t>
          </a:r>
        </a:p>
      </cdr:txBody>
    </cdr:sp>
  </cdr:relSizeAnchor>
  <cdr:relSizeAnchor xmlns:cdr="http://schemas.openxmlformats.org/drawingml/2006/chartDrawing">
    <cdr:from>
      <cdr:x>0.38</cdr:x>
      <cdr:y>0.29579</cdr:y>
    </cdr:from>
    <cdr:to>
      <cdr:x>0.43542</cdr:x>
      <cdr:y>0.35435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228605" y="125093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12.6%</a:t>
          </a:r>
        </a:p>
      </cdr:txBody>
    </cdr:sp>
  </cdr:relSizeAnchor>
  <cdr:relSizeAnchor xmlns:cdr="http://schemas.openxmlformats.org/drawingml/2006/chartDrawing">
    <cdr:from>
      <cdr:x>0.49368</cdr:x>
      <cdr:y>0.27552</cdr:y>
    </cdr:from>
    <cdr:to>
      <cdr:x>0.5491</cdr:x>
      <cdr:y>0.33408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194483" y="1165206"/>
          <a:ext cx="470865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10.3%</a:t>
          </a:r>
        </a:p>
      </cdr:txBody>
    </cdr:sp>
  </cdr:relSizeAnchor>
  <cdr:relSizeAnchor xmlns:cdr="http://schemas.openxmlformats.org/drawingml/2006/chartDrawing">
    <cdr:from>
      <cdr:x>0.57004</cdr:x>
      <cdr:y>0.35436</cdr:y>
    </cdr:from>
    <cdr:to>
      <cdr:x>0.62545</cdr:x>
      <cdr:y>0.41291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843261" y="1498619"/>
          <a:ext cx="470780" cy="2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7.6%</a:t>
          </a:r>
        </a:p>
      </cdr:txBody>
    </cdr:sp>
  </cdr:relSizeAnchor>
  <cdr:relSizeAnchor xmlns:cdr="http://schemas.openxmlformats.org/drawingml/2006/chartDrawing">
    <cdr:from>
      <cdr:x>0.43902</cdr:x>
      <cdr:y>0.21021</cdr:y>
    </cdr:from>
    <cdr:to>
      <cdr:x>0.49444</cdr:x>
      <cdr:y>0.26876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730081" y="889018"/>
          <a:ext cx="470865" cy="247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7.1%</a:t>
          </a:r>
        </a:p>
      </cdr:txBody>
    </cdr:sp>
  </cdr:relSizeAnchor>
  <cdr:relSizeAnchor xmlns:cdr="http://schemas.openxmlformats.org/drawingml/2006/chartDrawing">
    <cdr:from>
      <cdr:x>0.57342</cdr:x>
      <cdr:y>0.23273</cdr:y>
    </cdr:from>
    <cdr:to>
      <cdr:x>0.62884</cdr:x>
      <cdr:y>0.29129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871937" y="984259"/>
          <a:ext cx="470864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0.2%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topLeftCell="A4" workbookViewId="0">
      <selection activeCell="Q21" sqref="Q21"/>
    </sheetView>
  </sheetViews>
  <sheetFormatPr baseColWidth="10" defaultRowHeight="15" x14ac:dyDescent="0.25"/>
  <cols>
    <col min="1" max="1" width="15.28515625" customWidth="1"/>
    <col min="2" max="14" width="10.28515625" customWidth="1"/>
    <col min="15" max="15" width="7.85546875" customWidth="1"/>
    <col min="17" max="17" width="14.5703125" customWidth="1"/>
  </cols>
  <sheetData>
    <row r="1" spans="1:15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5.25" customHeight="1" x14ac:dyDescent="0.25"/>
    <row r="4" spans="1:15" x14ac:dyDescent="0.25">
      <c r="A4" s="29" t="s">
        <v>2</v>
      </c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29" t="s">
        <v>4</v>
      </c>
      <c r="O4" s="29" t="s">
        <v>5</v>
      </c>
    </row>
    <row r="5" spans="1:15" x14ac:dyDescent="0.25">
      <c r="A5" s="29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>
        <v>2017</v>
      </c>
      <c r="J5" s="18">
        <v>2018</v>
      </c>
      <c r="K5" s="18">
        <v>2019</v>
      </c>
      <c r="L5" s="18">
        <v>2020</v>
      </c>
      <c r="M5" s="18">
        <v>2021</v>
      </c>
      <c r="N5" s="29"/>
      <c r="O5" s="29"/>
    </row>
    <row r="6" spans="1:15" ht="7.5" customHeight="1" x14ac:dyDescent="0.25"/>
    <row r="7" spans="1:15" ht="20.100000000000001" customHeight="1" x14ac:dyDescent="0.25">
      <c r="A7" s="1" t="s">
        <v>13</v>
      </c>
      <c r="B7" s="14">
        <v>30.33783</v>
      </c>
      <c r="C7" s="14">
        <v>0.64732299999999998</v>
      </c>
      <c r="D7" s="14">
        <v>0</v>
      </c>
      <c r="E7" s="14">
        <v>16.938527000000001</v>
      </c>
      <c r="F7" s="14">
        <v>11.80388982</v>
      </c>
      <c r="G7" s="14">
        <v>30.789681999999996</v>
      </c>
      <c r="H7" s="14">
        <v>11.39529215</v>
      </c>
      <c r="I7" s="14">
        <v>6.1138520300000003</v>
      </c>
      <c r="J7" s="14">
        <v>15.76881163</v>
      </c>
      <c r="K7" s="14">
        <v>17.493920919999997</v>
      </c>
      <c r="L7" s="14">
        <v>17.24322759</v>
      </c>
      <c r="M7" s="14">
        <v>13.55</v>
      </c>
      <c r="N7" s="15">
        <f>B7+C7+D7+E7+F7+G7+H7+I7+J7+K7+L7+M7</f>
        <v>172.08235614000003</v>
      </c>
      <c r="O7" s="4">
        <f>N7/$N$27</f>
        <v>9.7943775248201151E-2</v>
      </c>
    </row>
    <row r="8" spans="1:15" ht="5.0999999999999996" customHeight="1" x14ac:dyDescent="0.25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5" ht="20.100000000000001" customHeight="1" x14ac:dyDescent="0.25">
      <c r="A9" s="1" t="s">
        <v>14</v>
      </c>
      <c r="B9" s="14">
        <v>0</v>
      </c>
      <c r="C9" s="14">
        <v>0</v>
      </c>
      <c r="D9" s="14">
        <v>0</v>
      </c>
      <c r="E9" s="14">
        <v>1.0779933800000001</v>
      </c>
      <c r="F9" s="14">
        <v>0</v>
      </c>
      <c r="G9" s="14">
        <v>0</v>
      </c>
      <c r="H9" s="14">
        <v>0</v>
      </c>
      <c r="I9" s="14">
        <v>1.3825067900000001</v>
      </c>
      <c r="J9" s="14">
        <v>0</v>
      </c>
      <c r="K9" s="14">
        <v>0.71510023</v>
      </c>
      <c r="L9" s="14">
        <v>44.708650700000099</v>
      </c>
      <c r="M9" s="14">
        <v>28.93</v>
      </c>
      <c r="N9" s="15">
        <f>B9+C9+D9+E9+F9+G9+H9+I9+J9+K9+L9+M9</f>
        <v>76.814251100000092</v>
      </c>
      <c r="O9" s="4">
        <f>N9/$N$27</f>
        <v>4.3720215798745028E-2</v>
      </c>
    </row>
    <row r="10" spans="1:15" ht="5.0999999999999996" customHeight="1" x14ac:dyDescent="0.2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5" ht="20.100000000000001" customHeight="1" x14ac:dyDescent="0.25">
      <c r="A11" s="1" t="s">
        <v>15</v>
      </c>
      <c r="B11" s="14">
        <v>15.450217480000003</v>
      </c>
      <c r="C11" s="14">
        <v>0.67098895999999997</v>
      </c>
      <c r="D11" s="14">
        <v>0</v>
      </c>
      <c r="E11" s="14">
        <v>20.731865149999997</v>
      </c>
      <c r="F11" s="14">
        <v>9.7575572999999931</v>
      </c>
      <c r="G11" s="14">
        <v>10.137748930000003</v>
      </c>
      <c r="H11" s="14">
        <v>12.102252190000007</v>
      </c>
      <c r="I11" s="14">
        <v>9.9716496899999996</v>
      </c>
      <c r="J11" s="14">
        <v>12.260449060000001</v>
      </c>
      <c r="K11" s="14">
        <v>35.799419910000005</v>
      </c>
      <c r="L11" s="14">
        <v>12.618042809999999</v>
      </c>
      <c r="M11" s="14">
        <v>9.0500000000000007</v>
      </c>
      <c r="N11" s="15">
        <f>B11+C11+D11+E11+F11+G11+H11+I11+J11+K11+L11+M11</f>
        <v>148.55019148</v>
      </c>
      <c r="O11" s="4">
        <f>N11/$N$27</f>
        <v>8.4550019500879925E-2</v>
      </c>
    </row>
    <row r="12" spans="1:15" ht="5.0999999999999996" customHeight="1" x14ac:dyDescent="0.2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5" ht="20.100000000000001" customHeight="1" x14ac:dyDescent="0.25">
      <c r="A13" s="1" t="s">
        <v>16</v>
      </c>
      <c r="B13" s="14">
        <v>58.517276530000011</v>
      </c>
      <c r="C13" s="14">
        <v>115.47842919</v>
      </c>
      <c r="D13" s="14">
        <v>118.734853</v>
      </c>
      <c r="E13" s="14">
        <v>89.727084879999992</v>
      </c>
      <c r="F13" s="14">
        <v>23.175946610000004</v>
      </c>
      <c r="G13" s="14">
        <v>20.399987509999999</v>
      </c>
      <c r="H13" s="14">
        <v>20.08773364</v>
      </c>
      <c r="I13" s="14">
        <v>0</v>
      </c>
      <c r="J13" s="14">
        <v>0</v>
      </c>
      <c r="K13" s="14">
        <v>1.07214455</v>
      </c>
      <c r="L13" s="14">
        <v>69.594249919999996</v>
      </c>
      <c r="M13" s="14">
        <v>14.83</v>
      </c>
      <c r="N13" s="15">
        <f>B13+C13+D13+E13+F13+G13+H13+I13+J13+K13+L13+M13</f>
        <v>531.61770583000009</v>
      </c>
      <c r="O13" s="4">
        <f>N13/$N$27</f>
        <v>0.30257980112392618</v>
      </c>
    </row>
    <row r="14" spans="1:15" ht="5.0999999999999996" customHeight="1" x14ac:dyDescent="0.2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20.100000000000001" customHeight="1" x14ac:dyDescent="0.25">
      <c r="A15" s="1" t="s">
        <v>17</v>
      </c>
      <c r="B15" s="14">
        <v>0</v>
      </c>
      <c r="C15" s="14">
        <v>0</v>
      </c>
      <c r="D15" s="14">
        <v>0</v>
      </c>
      <c r="E15" s="14">
        <v>0.86831000000000003</v>
      </c>
      <c r="F15" s="14">
        <v>67.341257439999993</v>
      </c>
      <c r="G15" s="14">
        <v>42.845249599999995</v>
      </c>
      <c r="H15" s="14">
        <v>73.486873540000047</v>
      </c>
      <c r="I15" s="14">
        <v>63.667045760000001</v>
      </c>
      <c r="J15" s="14">
        <v>54.764695750000001</v>
      </c>
      <c r="K15" s="14">
        <v>0</v>
      </c>
      <c r="L15" s="14">
        <v>4.5</v>
      </c>
      <c r="M15" s="14">
        <v>0.73</v>
      </c>
      <c r="N15" s="15">
        <f>B15+C15+D15+E15+F15+G15+H15+I15+J15+K15+L15+M15</f>
        <v>308.20343209000004</v>
      </c>
      <c r="O15" s="4">
        <f>N15/$N$27</f>
        <v>0.17541953957666903</v>
      </c>
    </row>
    <row r="16" spans="1:15" ht="5.0999999999999996" customHeight="1" x14ac:dyDescent="0.2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7" ht="20.100000000000001" customHeight="1" x14ac:dyDescent="0.25">
      <c r="A17" s="1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24.154132110000003</v>
      </c>
      <c r="G17" s="14">
        <v>32.178169690000004</v>
      </c>
      <c r="H17" s="14">
        <v>24.170267770000006</v>
      </c>
      <c r="I17" s="14">
        <v>26.59796197</v>
      </c>
      <c r="J17" s="14">
        <v>44.641957689999998</v>
      </c>
      <c r="K17" s="14">
        <v>60.953154809999987</v>
      </c>
      <c r="L17" s="14">
        <v>7.0264684600000002</v>
      </c>
      <c r="M17" s="14">
        <v>0.71</v>
      </c>
      <c r="N17" s="15">
        <f>B17+C17+D17+E17+F17+G17+H17+I17+J17+K17+L17+M17</f>
        <v>220.43211249999999</v>
      </c>
      <c r="O17" s="4">
        <f>N17/$N$27</f>
        <v>0.12546291071596777</v>
      </c>
    </row>
    <row r="18" spans="1:17" ht="5.0999999999999996" customHeight="1" x14ac:dyDescent="0.2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7" ht="20.100000000000001" customHeight="1" x14ac:dyDescent="0.25">
      <c r="A19" s="1" t="s">
        <v>19</v>
      </c>
      <c r="B19" s="14">
        <v>0</v>
      </c>
      <c r="C19" s="14">
        <v>0</v>
      </c>
      <c r="D19" s="14">
        <v>0</v>
      </c>
      <c r="E19" s="14">
        <v>0</v>
      </c>
      <c r="F19" s="14">
        <v>1.69962948</v>
      </c>
      <c r="G19" s="14">
        <v>1.6210876000000001</v>
      </c>
      <c r="H19" s="14">
        <v>2.9827687099999998</v>
      </c>
      <c r="I19" s="14">
        <v>38.438493829999999</v>
      </c>
      <c r="J19" s="14">
        <v>40.099082060000001</v>
      </c>
      <c r="K19" s="14">
        <v>71.830913049999992</v>
      </c>
      <c r="L19" s="14">
        <v>21.292399979999995</v>
      </c>
      <c r="M19" s="14">
        <v>26.58</v>
      </c>
      <c r="N19" s="15">
        <f>B19+C19+D19+E19+F19+G19+H19+I19+J19+K19+L19+M19</f>
        <v>204.54437471</v>
      </c>
      <c r="O19" s="4">
        <f>N19/$N$27</f>
        <v>0.11642011833323145</v>
      </c>
    </row>
    <row r="20" spans="1:17" ht="5.0999999999999996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/>
    </row>
    <row r="21" spans="1:17" ht="20.100000000000001" customHeight="1" x14ac:dyDescent="0.25">
      <c r="A21" s="1" t="s">
        <v>23</v>
      </c>
      <c r="B21" s="14">
        <v>0</v>
      </c>
      <c r="C21" s="14">
        <v>0</v>
      </c>
      <c r="D21" s="14">
        <v>0</v>
      </c>
      <c r="E21" s="14">
        <v>0</v>
      </c>
      <c r="F21" s="14"/>
      <c r="G21" s="14"/>
      <c r="H21" s="14"/>
      <c r="I21" s="14"/>
      <c r="J21" s="14"/>
      <c r="K21" s="14"/>
      <c r="L21" s="14">
        <v>6.1159867699999992</v>
      </c>
      <c r="M21" s="14">
        <v>39.74</v>
      </c>
      <c r="N21" s="15">
        <f>B21+C21+D21+E21+F21+G21+H21+I21+J21+K21+L21+M21</f>
        <v>45.855986770000001</v>
      </c>
      <c r="O21" s="4">
        <f>N21/$N$27</f>
        <v>2.6099761548658704E-2</v>
      </c>
    </row>
    <row r="22" spans="1:17" ht="4.5" customHeight="1" x14ac:dyDescent="0.2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4"/>
    </row>
    <row r="23" spans="1:17" ht="20.100000000000001" customHeight="1" x14ac:dyDescent="0.25">
      <c r="A23" s="1" t="s">
        <v>24</v>
      </c>
      <c r="B23" s="14">
        <v>0</v>
      </c>
      <c r="C23" s="14">
        <v>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>
        <v>24.86</v>
      </c>
      <c r="N23" s="15">
        <f>B23+C23+D23+E23+F23+G23+H23+I23+J23+K23+L23+M23</f>
        <v>24.86</v>
      </c>
      <c r="O23" s="4">
        <f>N23/$N$27</f>
        <v>1.4149517168915026E-2</v>
      </c>
    </row>
    <row r="24" spans="1:17" ht="4.5" customHeight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/>
    </row>
    <row r="25" spans="1:17" ht="20.100000000000001" customHeight="1" x14ac:dyDescent="0.25">
      <c r="A25" s="1" t="s">
        <v>25</v>
      </c>
      <c r="B25" s="14">
        <v>0</v>
      </c>
      <c r="C25" s="14">
        <v>0</v>
      </c>
      <c r="D25" s="14">
        <v>0</v>
      </c>
      <c r="E25" s="14">
        <v>0</v>
      </c>
      <c r="F25" s="14"/>
      <c r="G25" s="14"/>
      <c r="H25" s="14"/>
      <c r="I25" s="14"/>
      <c r="J25" s="14"/>
      <c r="K25" s="14"/>
      <c r="L25" s="14"/>
      <c r="M25" s="14">
        <v>23.99</v>
      </c>
      <c r="N25" s="15">
        <f>B25+C25+D25+E25+F25+G25+H25+I25+J25+K25+L25+M25</f>
        <v>23.99</v>
      </c>
      <c r="O25" s="4">
        <f>N25/$N$27</f>
        <v>1.3654340984805773E-2</v>
      </c>
    </row>
    <row r="26" spans="1:17" ht="5.0999999999999996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</row>
    <row r="27" spans="1:17" ht="20.100000000000001" customHeight="1" x14ac:dyDescent="0.25">
      <c r="A27" s="19" t="s">
        <v>4</v>
      </c>
      <c r="B27" s="20">
        <f t="shared" ref="B27:G27" si="0">SUM(B7:B19)</f>
        <v>104.30532401000002</v>
      </c>
      <c r="C27" s="20">
        <f t="shared" si="0"/>
        <v>116.79674115</v>
      </c>
      <c r="D27" s="20">
        <f t="shared" si="0"/>
        <v>118.734853</v>
      </c>
      <c r="E27" s="20">
        <f t="shared" si="0"/>
        <v>129.34378040999999</v>
      </c>
      <c r="F27" s="20">
        <f t="shared" si="0"/>
        <v>137.93241275999998</v>
      </c>
      <c r="G27" s="20">
        <f t="shared" si="0"/>
        <v>137.97192533</v>
      </c>
      <c r="H27" s="20">
        <f>SUM(H7:H19)</f>
        <v>144.22518800000003</v>
      </c>
      <c r="I27" s="20">
        <f>SUM(I7:I19)</f>
        <v>146.17151007000001</v>
      </c>
      <c r="J27" s="20">
        <f>J7+J11+J15+J17+J19</f>
        <v>167.53499619000002</v>
      </c>
      <c r="K27" s="20">
        <f>K7+K11+K15+K17+K19+K9+K13</f>
        <v>187.86465346999995</v>
      </c>
      <c r="L27" s="20">
        <f>L7+L11+L15+L17+L19+L9+L13+L21</f>
        <v>183.09902623000011</v>
      </c>
      <c r="M27" s="20">
        <f>M7+M11+M15+M17+M19+M9+M13+M21+M23+M25</f>
        <v>182.97000000000003</v>
      </c>
      <c r="N27" s="20">
        <f>B27+C27+D27+E27+F27+G27+H27+I27+J27+K27+L27+M27</f>
        <v>1756.9504106200002</v>
      </c>
      <c r="O27" s="21">
        <f>N27/$N$27</f>
        <v>1</v>
      </c>
    </row>
    <row r="30" spans="1:17" x14ac:dyDescent="0.25">
      <c r="F30" s="6"/>
    </row>
    <row r="31" spans="1:17" x14ac:dyDescent="0.25">
      <c r="F31" s="6"/>
    </row>
    <row r="32" spans="1:17" x14ac:dyDescent="0.25">
      <c r="Q32" s="6"/>
    </row>
    <row r="37" spans="1:2" x14ac:dyDescent="0.25">
      <c r="A37" s="26"/>
    </row>
    <row r="38" spans="1:2" x14ac:dyDescent="0.25">
      <c r="A38" s="26" t="str">
        <f>+A7</f>
        <v>Salud</v>
      </c>
      <c r="B38" s="7">
        <f>+N7</f>
        <v>172.08235614000003</v>
      </c>
    </row>
    <row r="39" spans="1:2" x14ac:dyDescent="0.25">
      <c r="A39" s="26" t="str">
        <f>+A9</f>
        <v>Asistencia Social</v>
      </c>
      <c r="B39" s="7">
        <f>+N9</f>
        <v>76.814251100000092</v>
      </c>
    </row>
    <row r="40" spans="1:2" x14ac:dyDescent="0.25">
      <c r="A40" s="26" t="str">
        <f>+A11</f>
        <v>Educación</v>
      </c>
      <c r="B40" s="7">
        <f>+N11</f>
        <v>148.55019148</v>
      </c>
    </row>
    <row r="41" spans="1:2" x14ac:dyDescent="0.25">
      <c r="A41" s="26" t="str">
        <f>+A13</f>
        <v>Comunicaciones</v>
      </c>
      <c r="B41" s="7">
        <f>+N13</f>
        <v>531.61770583000009</v>
      </c>
    </row>
    <row r="42" spans="1:2" x14ac:dyDescent="0.25">
      <c r="A42" s="26" t="str">
        <f>+A15</f>
        <v>Electrificación</v>
      </c>
      <c r="B42" s="7">
        <f>+N15</f>
        <v>308.20343209000004</v>
      </c>
    </row>
    <row r="43" spans="1:2" x14ac:dyDescent="0.25">
      <c r="A43" s="26" t="str">
        <f>+A17</f>
        <v>Agua</v>
      </c>
      <c r="B43" s="7">
        <f>+N17</f>
        <v>220.43211249999999</v>
      </c>
    </row>
    <row r="44" spans="1:2" x14ac:dyDescent="0.25">
      <c r="A44" s="26" t="str">
        <f>+A19</f>
        <v>Vivienda</v>
      </c>
      <c r="B44" s="7">
        <f>+N19</f>
        <v>204.54437471</v>
      </c>
    </row>
    <row r="45" spans="1:2" x14ac:dyDescent="0.25">
      <c r="A45" s="26" t="str">
        <f>+A21</f>
        <v>Obras Urbanas</v>
      </c>
      <c r="B45" s="7">
        <f>+N21</f>
        <v>45.855986770000001</v>
      </c>
    </row>
    <row r="46" spans="1:2" x14ac:dyDescent="0.25">
      <c r="A46" s="26" t="s">
        <v>24</v>
      </c>
      <c r="B46">
        <v>24.86</v>
      </c>
    </row>
    <row r="47" spans="1:2" x14ac:dyDescent="0.25">
      <c r="A47" s="26" t="s">
        <v>25</v>
      </c>
      <c r="B47">
        <v>23.99</v>
      </c>
    </row>
    <row r="48" spans="1:2" x14ac:dyDescent="0.25">
      <c r="A48" s="26"/>
    </row>
    <row r="51" spans="1:1" x14ac:dyDescent="0.25">
      <c r="A51" s="8" t="s">
        <v>20</v>
      </c>
    </row>
    <row r="52" spans="1:1" x14ac:dyDescent="0.25">
      <c r="A52" s="9" t="s">
        <v>22</v>
      </c>
    </row>
  </sheetData>
  <mergeCells count="6">
    <mergeCell ref="A1:O1"/>
    <mergeCell ref="A2:O2"/>
    <mergeCell ref="A4:A5"/>
    <mergeCell ref="N4:N5"/>
    <mergeCell ref="O4:O5"/>
    <mergeCell ref="B4:M4"/>
  </mergeCells>
  <pageMargins left="0.31496062992125984" right="0.31496062992125984" top="0" bottom="0" header="0.31496062992125984" footer="0.31496062992125984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topLeftCell="B3" workbookViewId="0">
      <selection activeCell="C47" sqref="C47"/>
    </sheetView>
  </sheetViews>
  <sheetFormatPr baseColWidth="10" defaultRowHeight="15" x14ac:dyDescent="0.25"/>
  <cols>
    <col min="1" max="1" width="15.28515625" customWidth="1"/>
    <col min="2" max="2" width="13.28515625" customWidth="1"/>
    <col min="12" max="12" width="15.140625" bestFit="1" customWidth="1"/>
    <col min="13" max="13" width="7.85546875" customWidth="1"/>
  </cols>
  <sheetData>
    <row r="1" spans="1:24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4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4" ht="5.25" customHeight="1" x14ac:dyDescent="0.25"/>
    <row r="4" spans="1:24" x14ac:dyDescent="0.25">
      <c r="A4" s="33" t="s">
        <v>2</v>
      </c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 t="s">
        <v>4</v>
      </c>
      <c r="M4" s="33" t="s">
        <v>5</v>
      </c>
    </row>
    <row r="5" spans="1:24" x14ac:dyDescent="0.25">
      <c r="A5" s="3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>
        <v>2017</v>
      </c>
      <c r="J5" s="13">
        <v>2018</v>
      </c>
      <c r="K5" s="13">
        <v>2019</v>
      </c>
      <c r="L5" s="33"/>
      <c r="M5" s="33"/>
    </row>
    <row r="6" spans="1:24" ht="7.5" customHeight="1" x14ac:dyDescent="0.25"/>
    <row r="7" spans="1:24" ht="20.100000000000001" customHeight="1" x14ac:dyDescent="0.25">
      <c r="A7" s="1" t="s">
        <v>13</v>
      </c>
      <c r="B7" s="2">
        <f>30337830</f>
        <v>30337830</v>
      </c>
      <c r="C7" s="2">
        <v>647323</v>
      </c>
      <c r="D7" s="2"/>
      <c r="E7" s="2">
        <v>16938527</v>
      </c>
      <c r="F7" s="2">
        <v>11803889.82</v>
      </c>
      <c r="G7" s="2">
        <v>30789681.999999996</v>
      </c>
      <c r="H7" s="2">
        <v>11395292.15</v>
      </c>
      <c r="I7" s="2">
        <v>6113852.0300000003</v>
      </c>
      <c r="J7" s="2">
        <v>15768811.630000001</v>
      </c>
      <c r="K7" s="2">
        <v>17493920.919999998</v>
      </c>
      <c r="L7" s="3">
        <f>B7+C7+D7+E7+F7+G7+H7+I7+J7+K7</f>
        <v>141289128.54999998</v>
      </c>
      <c r="M7" s="4">
        <f>L7/$L$21</f>
        <v>0.11744568876458694</v>
      </c>
      <c r="O7">
        <f>B7/1000000</f>
        <v>30.33783</v>
      </c>
      <c r="P7">
        <f t="shared" ref="P7:V19" si="0">C7/1000000</f>
        <v>0.64732299999999998</v>
      </c>
      <c r="Q7">
        <f t="shared" si="0"/>
        <v>0</v>
      </c>
      <c r="R7">
        <f t="shared" si="0"/>
        <v>16.938527000000001</v>
      </c>
      <c r="S7">
        <f t="shared" si="0"/>
        <v>11.80388982</v>
      </c>
      <c r="T7">
        <f t="shared" si="0"/>
        <v>30.789681999999996</v>
      </c>
      <c r="U7">
        <f t="shared" si="0"/>
        <v>11.39529215</v>
      </c>
      <c r="V7">
        <f t="shared" si="0"/>
        <v>6.1138520300000003</v>
      </c>
      <c r="W7">
        <f>J7/1000000</f>
        <v>15.76881163</v>
      </c>
      <c r="X7">
        <f t="shared" ref="X7:X19" si="1">K7/1000000</f>
        <v>17.493920919999997</v>
      </c>
    </row>
    <row r="8" spans="1:24" ht="5.0999999999999996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5"/>
    </row>
    <row r="9" spans="1:24" ht="20.100000000000001" customHeight="1" x14ac:dyDescent="0.25">
      <c r="A9" s="1" t="s">
        <v>14</v>
      </c>
      <c r="B9" s="2"/>
      <c r="C9" s="2"/>
      <c r="D9" s="2"/>
      <c r="E9" s="2">
        <v>1077993.3800000001</v>
      </c>
      <c r="F9" s="2"/>
      <c r="G9" s="2"/>
      <c r="H9" s="2"/>
      <c r="I9" s="2">
        <v>1382506.79</v>
      </c>
      <c r="J9" s="2"/>
      <c r="K9" s="2">
        <v>715100.23</v>
      </c>
      <c r="L9" s="3">
        <f>B9+C9+D9+E9+F9+G9+H9+I9+J9+K9</f>
        <v>3175600.4</v>
      </c>
      <c r="M9" s="4">
        <f>L9/$L$21</f>
        <v>2.6396976189651633E-3</v>
      </c>
      <c r="O9">
        <f t="shared" ref="O9:O19" si="2">B9/1000000</f>
        <v>0</v>
      </c>
      <c r="P9">
        <f t="shared" si="0"/>
        <v>0</v>
      </c>
      <c r="Q9">
        <f t="shared" si="0"/>
        <v>0</v>
      </c>
      <c r="R9">
        <f t="shared" si="0"/>
        <v>1.0779933800000001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1.3825067900000001</v>
      </c>
      <c r="W9">
        <f t="shared" ref="W9:W19" si="3">J9/1000000</f>
        <v>0</v>
      </c>
      <c r="X9">
        <f t="shared" si="1"/>
        <v>0.71510023</v>
      </c>
    </row>
    <row r="10" spans="1:24" ht="5.0999999999999996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</row>
    <row r="11" spans="1:24" ht="20.100000000000001" customHeight="1" x14ac:dyDescent="0.25">
      <c r="A11" s="1" t="s">
        <v>15</v>
      </c>
      <c r="B11" s="2">
        <v>15450217.480000002</v>
      </c>
      <c r="C11" s="2">
        <v>670988.96</v>
      </c>
      <c r="D11" s="2"/>
      <c r="E11" s="2">
        <v>20731865.149999999</v>
      </c>
      <c r="F11" s="2">
        <v>9757557.2999999933</v>
      </c>
      <c r="G11" s="2">
        <v>10137748.930000003</v>
      </c>
      <c r="H11" s="2">
        <v>12102252.190000007</v>
      </c>
      <c r="I11" s="2">
        <v>9971649.6899999995</v>
      </c>
      <c r="J11" s="2">
        <v>12260449.060000001</v>
      </c>
      <c r="K11" s="2">
        <v>35799419.910000004</v>
      </c>
      <c r="L11" s="3">
        <f>B11+C11+D11+E11+F11+G11+H11+I11+J11+K11</f>
        <v>126882148.67000002</v>
      </c>
      <c r="M11" s="4">
        <f>L11/$L$21</f>
        <v>0.10546997844356705</v>
      </c>
      <c r="O11">
        <f t="shared" si="2"/>
        <v>15.450217480000003</v>
      </c>
      <c r="P11">
        <f t="shared" si="0"/>
        <v>0.67098895999999997</v>
      </c>
      <c r="Q11">
        <f t="shared" si="0"/>
        <v>0</v>
      </c>
      <c r="R11">
        <f t="shared" si="0"/>
        <v>20.731865149999997</v>
      </c>
      <c r="S11">
        <f t="shared" si="0"/>
        <v>9.7575572999999931</v>
      </c>
      <c r="T11">
        <f t="shared" si="0"/>
        <v>10.137748930000003</v>
      </c>
      <c r="U11">
        <f t="shared" si="0"/>
        <v>12.102252190000007</v>
      </c>
      <c r="V11">
        <f t="shared" si="0"/>
        <v>9.9716496899999996</v>
      </c>
      <c r="W11">
        <f t="shared" si="3"/>
        <v>12.260449060000001</v>
      </c>
      <c r="X11">
        <f t="shared" si="1"/>
        <v>35.799419910000005</v>
      </c>
    </row>
    <row r="12" spans="1:24" ht="5.099999999999999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</row>
    <row r="13" spans="1:24" ht="20.100000000000001" customHeight="1" x14ac:dyDescent="0.25">
      <c r="A13" s="1" t="s">
        <v>16</v>
      </c>
      <c r="B13" s="2">
        <v>58517276.530000009</v>
      </c>
      <c r="C13" s="2">
        <v>115478429.19</v>
      </c>
      <c r="D13" s="2">
        <v>118734853</v>
      </c>
      <c r="E13" s="2">
        <v>89727084.879999995</v>
      </c>
      <c r="F13" s="2">
        <v>23175946.610000003</v>
      </c>
      <c r="G13" s="2">
        <v>20399987.509999998</v>
      </c>
      <c r="H13" s="2">
        <v>20087733.640000001</v>
      </c>
      <c r="I13" s="2"/>
      <c r="J13" s="2"/>
      <c r="K13" s="2">
        <v>1072144.55</v>
      </c>
      <c r="L13" s="3">
        <f>B13+C13+D13+E13+F13+G13+H13+I13+J13+K13</f>
        <v>447193455.91000003</v>
      </c>
      <c r="M13" s="4">
        <f>L13/$L$21</f>
        <v>0.37172671372079114</v>
      </c>
      <c r="O13">
        <f t="shared" si="2"/>
        <v>58.517276530000011</v>
      </c>
      <c r="P13">
        <f t="shared" si="0"/>
        <v>115.47842919</v>
      </c>
      <c r="Q13">
        <f t="shared" si="0"/>
        <v>118.734853</v>
      </c>
      <c r="R13">
        <f t="shared" si="0"/>
        <v>89.727084879999992</v>
      </c>
      <c r="S13">
        <f t="shared" si="0"/>
        <v>23.175946610000004</v>
      </c>
      <c r="T13">
        <f t="shared" si="0"/>
        <v>20.399987509999999</v>
      </c>
      <c r="U13">
        <f t="shared" si="0"/>
        <v>20.08773364</v>
      </c>
      <c r="V13">
        <f t="shared" si="0"/>
        <v>0</v>
      </c>
      <c r="W13">
        <f t="shared" si="3"/>
        <v>0</v>
      </c>
      <c r="X13">
        <f t="shared" si="1"/>
        <v>1.07214455</v>
      </c>
    </row>
    <row r="14" spans="1:24" ht="5.0999999999999996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24" ht="20.100000000000001" customHeight="1" x14ac:dyDescent="0.25">
      <c r="A15" s="1" t="s">
        <v>17</v>
      </c>
      <c r="B15" s="2"/>
      <c r="C15" s="2"/>
      <c r="D15" s="2"/>
      <c r="E15" s="2">
        <v>868310</v>
      </c>
      <c r="F15" s="2">
        <v>67341257.439999998</v>
      </c>
      <c r="G15" s="2">
        <v>42845249.599999994</v>
      </c>
      <c r="H15" s="2">
        <v>73486873.540000051</v>
      </c>
      <c r="I15" s="2">
        <v>63667045.759999998</v>
      </c>
      <c r="J15" s="2">
        <v>54764695.75</v>
      </c>
      <c r="K15" s="2"/>
      <c r="L15" s="3">
        <f>B15+C15+D15+E15+F15+G15+H15+I15+J15+K15</f>
        <v>302973432.09000003</v>
      </c>
      <c r="M15" s="4">
        <f>L15/$L$21</f>
        <v>0.25184473691893877</v>
      </c>
      <c r="O15">
        <f t="shared" si="2"/>
        <v>0</v>
      </c>
      <c r="P15">
        <f t="shared" si="0"/>
        <v>0</v>
      </c>
      <c r="Q15">
        <f t="shared" si="0"/>
        <v>0</v>
      </c>
      <c r="R15">
        <f t="shared" si="0"/>
        <v>0.86831000000000003</v>
      </c>
      <c r="S15">
        <f t="shared" si="0"/>
        <v>67.341257439999993</v>
      </c>
      <c r="T15">
        <f t="shared" si="0"/>
        <v>42.845249599999995</v>
      </c>
      <c r="U15">
        <f t="shared" si="0"/>
        <v>73.486873540000047</v>
      </c>
      <c r="V15">
        <f t="shared" si="0"/>
        <v>63.667045760000001</v>
      </c>
      <c r="W15">
        <f t="shared" si="3"/>
        <v>54.764695750000001</v>
      </c>
      <c r="X15">
        <f t="shared" si="1"/>
        <v>0</v>
      </c>
    </row>
    <row r="16" spans="1:24" ht="5.0999999999999996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5"/>
    </row>
    <row r="17" spans="1:24" ht="20.100000000000001" customHeight="1" x14ac:dyDescent="0.25">
      <c r="A17" s="1" t="s">
        <v>18</v>
      </c>
      <c r="B17" s="2"/>
      <c r="C17" s="2"/>
      <c r="D17" s="2"/>
      <c r="E17" s="2"/>
      <c r="F17" s="2">
        <v>24154132.110000003</v>
      </c>
      <c r="G17" s="2">
        <v>32178169.690000005</v>
      </c>
      <c r="H17" s="2">
        <v>24170267.770000007</v>
      </c>
      <c r="I17" s="2">
        <v>26597961.969999999</v>
      </c>
      <c r="J17" s="2">
        <v>44641957.689999998</v>
      </c>
      <c r="K17" s="2">
        <v>60953154.809999987</v>
      </c>
      <c r="L17" s="3">
        <f>B17+C17+D17+E17+F17+G17+H17+I17+J17+K17</f>
        <v>212695644.04000002</v>
      </c>
      <c r="M17" s="4">
        <f>L17/$L$21</f>
        <v>0.1768019002443286</v>
      </c>
      <c r="O17">
        <f t="shared" si="2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24.154132110000003</v>
      </c>
      <c r="T17">
        <f t="shared" si="0"/>
        <v>32.178169690000004</v>
      </c>
      <c r="U17">
        <f t="shared" si="0"/>
        <v>24.170267770000006</v>
      </c>
      <c r="V17">
        <f t="shared" si="0"/>
        <v>26.59796197</v>
      </c>
      <c r="W17">
        <f t="shared" si="3"/>
        <v>44.641957689999998</v>
      </c>
      <c r="X17">
        <f t="shared" si="1"/>
        <v>60.953154809999987</v>
      </c>
    </row>
    <row r="18" spans="1:24" ht="5.0999999999999996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5"/>
    </row>
    <row r="19" spans="1:24" ht="20.100000000000001" customHeight="1" x14ac:dyDescent="0.25">
      <c r="A19" s="1" t="s">
        <v>19</v>
      </c>
      <c r="B19" s="2"/>
      <c r="C19" s="2"/>
      <c r="D19" s="2"/>
      <c r="E19" s="2"/>
      <c r="F19" s="2">
        <v>1699629.48</v>
      </c>
      <c r="G19" s="2">
        <v>1621087.6</v>
      </c>
      <c r="H19" s="2">
        <v>2982768.71</v>
      </c>
      <c r="I19" s="2">
        <v>38438493.829999998</v>
      </c>
      <c r="J19" s="2">
        <v>40099082.060000002</v>
      </c>
      <c r="K19" s="2">
        <v>71830913.049999997</v>
      </c>
      <c r="L19" s="3">
        <f>B19+C19+D19+E19+F19+G19+H19+I19+J19+K19</f>
        <v>156671974.73000002</v>
      </c>
      <c r="M19" s="4">
        <f>L19/$L$21</f>
        <v>0.1302325817358353</v>
      </c>
      <c r="O19">
        <f t="shared" si="2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0"/>
        <v>1.69962948</v>
      </c>
      <c r="T19">
        <f t="shared" si="0"/>
        <v>1.6210876000000001</v>
      </c>
      <c r="U19">
        <f t="shared" si="0"/>
        <v>2.9827687099999998</v>
      </c>
      <c r="V19">
        <f t="shared" si="0"/>
        <v>38.438493829999999</v>
      </c>
      <c r="W19">
        <f t="shared" si="3"/>
        <v>40.099082060000001</v>
      </c>
      <c r="X19">
        <f t="shared" si="1"/>
        <v>71.830913049999992</v>
      </c>
    </row>
    <row r="20" spans="1:24" ht="5.0999999999999996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 spans="1:24" ht="20.100000000000001" customHeight="1" x14ac:dyDescent="0.25">
      <c r="A21" s="10" t="s">
        <v>4</v>
      </c>
      <c r="B21" s="11">
        <f t="shared" ref="B21:G21" si="4">SUM(B7:B19)</f>
        <v>104305324.01000002</v>
      </c>
      <c r="C21" s="11">
        <f t="shared" si="4"/>
        <v>116796741.14999999</v>
      </c>
      <c r="D21" s="11">
        <f t="shared" si="4"/>
        <v>118734853</v>
      </c>
      <c r="E21" s="11">
        <f t="shared" si="4"/>
        <v>129343780.41</v>
      </c>
      <c r="F21" s="11">
        <f t="shared" si="4"/>
        <v>137932412.75999999</v>
      </c>
      <c r="G21" s="11">
        <f t="shared" si="4"/>
        <v>137971925.32999998</v>
      </c>
      <c r="H21" s="11">
        <f>SUM(H7:H19)</f>
        <v>144225188.00000006</v>
      </c>
      <c r="I21" s="11">
        <v>146171510</v>
      </c>
      <c r="J21" s="11">
        <f>J7+J11+J15+J17+J19</f>
        <v>167534996.19</v>
      </c>
      <c r="K21" s="11">
        <f>K7+K11+K15+K17+K19+K9+K13</f>
        <v>187864653.47</v>
      </c>
      <c r="L21" s="11">
        <f>B21+C21+D21+E21+F21+G21+H21+I21+J21</f>
        <v>1203016730.8500001</v>
      </c>
      <c r="M21" s="12">
        <f>L21/$L$21</f>
        <v>1</v>
      </c>
    </row>
    <row r="24" spans="1:24" x14ac:dyDescent="0.25">
      <c r="F24" s="6"/>
    </row>
    <row r="25" spans="1:24" x14ac:dyDescent="0.25">
      <c r="F25" s="6"/>
    </row>
    <row r="26" spans="1:24" x14ac:dyDescent="0.25">
      <c r="O26" s="6"/>
    </row>
    <row r="32" spans="1:24" x14ac:dyDescent="0.25">
      <c r="A32" t="str">
        <f>+A7</f>
        <v>Salud</v>
      </c>
      <c r="B32" s="7">
        <f>+L7</f>
        <v>141289128.54999998</v>
      </c>
    </row>
    <row r="33" spans="1:2" x14ac:dyDescent="0.25">
      <c r="A33" t="str">
        <f>+A9</f>
        <v>Asistencia Social</v>
      </c>
      <c r="B33" s="7">
        <f>+L9</f>
        <v>3175600.4</v>
      </c>
    </row>
    <row r="34" spans="1:2" x14ac:dyDescent="0.25">
      <c r="A34" t="str">
        <f>+A11</f>
        <v>Educación</v>
      </c>
      <c r="B34" s="7">
        <f>+L11</f>
        <v>126882148.67000002</v>
      </c>
    </row>
    <row r="35" spans="1:2" x14ac:dyDescent="0.25">
      <c r="A35" t="str">
        <f>+A13</f>
        <v>Comunicaciones</v>
      </c>
      <c r="B35" s="7">
        <f>+L13</f>
        <v>447193455.91000003</v>
      </c>
    </row>
    <row r="36" spans="1:2" x14ac:dyDescent="0.25">
      <c r="A36" t="str">
        <f>+A15</f>
        <v>Electrificación</v>
      </c>
      <c r="B36" s="7">
        <f>+L15</f>
        <v>302973432.09000003</v>
      </c>
    </row>
    <row r="37" spans="1:2" x14ac:dyDescent="0.25">
      <c r="A37" t="str">
        <f>+A17</f>
        <v>Agua</v>
      </c>
      <c r="B37" s="7">
        <f>+L17</f>
        <v>212695644.04000002</v>
      </c>
    </row>
    <row r="38" spans="1:2" x14ac:dyDescent="0.25">
      <c r="A38" t="str">
        <f>+A19</f>
        <v>Vivienda</v>
      </c>
      <c r="B38" s="7">
        <f>+L19</f>
        <v>156671974.73000002</v>
      </c>
    </row>
    <row r="45" spans="1:2" x14ac:dyDescent="0.25">
      <c r="A45" s="8" t="s">
        <v>20</v>
      </c>
    </row>
    <row r="46" spans="1:2" x14ac:dyDescent="0.25">
      <c r="A46" s="9"/>
    </row>
  </sheetData>
  <mergeCells count="6">
    <mergeCell ref="A1:M1"/>
    <mergeCell ref="A2:M2"/>
    <mergeCell ref="A4:A5"/>
    <mergeCell ref="L4:L5"/>
    <mergeCell ref="M4:M5"/>
    <mergeCell ref="B4:K4"/>
  </mergeCells>
  <pageMargins left="0.70866141732283472" right="0.70866141732283472" top="0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FISE 18 (2)</vt:lpstr>
      <vt:lpstr>FISE 18</vt:lpstr>
      <vt:lpstr>'FISE 18'!Área_de_impresión</vt:lpstr>
      <vt:lpstr>'FISE 18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Muñiz Erives</dc:creator>
  <cp:lastModifiedBy>Ofelia Azucena Sotelo Mireles</cp:lastModifiedBy>
  <cp:lastPrinted>2022-03-02T17:31:18Z</cp:lastPrinted>
  <dcterms:created xsi:type="dcterms:W3CDTF">2018-02-14T22:10:50Z</dcterms:created>
  <dcterms:modified xsi:type="dcterms:W3CDTF">2022-04-13T15:33:41Z</dcterms:modified>
</cp:coreProperties>
</file>