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17520" windowHeight="13200"/>
  </bookViews>
  <sheets>
    <sheet name="1ER. TRIM" sheetId="5" r:id="rId1"/>
    <sheet name="egreso" sheetId="4" r:id="rId2"/>
    <sheet name="INGRESO" sheetId="6" r:id="rId3"/>
  </sheets>
  <definedNames>
    <definedName name="_xlnm.Print_Area" localSheetId="0">'1ER. TRIM'!$A$1:$D$78</definedName>
    <definedName name="_xlnm.Print_Titles" localSheetId="0">'1ER. TRIM'!$1:$1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6" l="1"/>
  <c r="F74" i="6"/>
  <c r="E74" i="6"/>
  <c r="D74" i="6"/>
  <c r="C74" i="6"/>
  <c r="G73" i="6"/>
  <c r="F73" i="6"/>
  <c r="E73" i="6"/>
  <c r="D73" i="6"/>
  <c r="C73" i="6"/>
  <c r="G72" i="6"/>
  <c r="F72" i="6"/>
  <c r="E72" i="6"/>
  <c r="D72" i="6"/>
  <c r="C72" i="6"/>
  <c r="B74" i="6"/>
  <c r="B73" i="6"/>
  <c r="B72" i="6"/>
  <c r="M87" i="5"/>
  <c r="L87" i="5"/>
  <c r="K87" i="5"/>
  <c r="J87" i="5"/>
  <c r="I87" i="5"/>
  <c r="H87" i="5"/>
  <c r="G87" i="5"/>
  <c r="F87" i="5"/>
  <c r="E87" i="5"/>
  <c r="D86" i="5"/>
  <c r="D87" i="5" s="1"/>
  <c r="C86" i="5"/>
  <c r="B86" i="5"/>
  <c r="D85" i="5"/>
  <c r="C85" i="5"/>
  <c r="B85" i="5"/>
  <c r="D84" i="5"/>
  <c r="C84" i="5"/>
  <c r="B84" i="5"/>
  <c r="B87" i="5" l="1"/>
  <c r="C87" i="5"/>
  <c r="D70" i="5"/>
  <c r="C70" i="5"/>
  <c r="L40" i="5"/>
  <c r="K40" i="5"/>
  <c r="L11" i="5"/>
  <c r="K11" i="5"/>
  <c r="L12" i="5"/>
  <c r="K12" i="5"/>
  <c r="D57" i="5" l="1"/>
  <c r="C15" i="5"/>
  <c r="D74" i="5"/>
  <c r="C74" i="5"/>
  <c r="D72" i="5"/>
  <c r="C72" i="5"/>
  <c r="B72" i="5"/>
  <c r="B76" i="5" s="1"/>
  <c r="H70" i="5"/>
  <c r="G70" i="5"/>
  <c r="D69" i="5"/>
  <c r="C69" i="5"/>
  <c r="B69" i="5"/>
  <c r="D68" i="5"/>
  <c r="C68" i="5"/>
  <c r="B68" i="5"/>
  <c r="D66" i="5"/>
  <c r="C66" i="5"/>
  <c r="B66" i="5"/>
  <c r="D59" i="5"/>
  <c r="C59" i="5"/>
  <c r="B57" i="5"/>
  <c r="B61" i="5" s="1"/>
  <c r="D55" i="5"/>
  <c r="C55" i="5"/>
  <c r="B55" i="5"/>
  <c r="D54" i="5"/>
  <c r="B54" i="5"/>
  <c r="B53" i="5" s="1"/>
  <c r="D51" i="5"/>
  <c r="C51" i="5"/>
  <c r="B51" i="5"/>
  <c r="H44" i="5"/>
  <c r="G44" i="5"/>
  <c r="D43" i="5"/>
  <c r="D47" i="5" s="1"/>
  <c r="D13" i="5" s="1"/>
  <c r="D10" i="5" s="1"/>
  <c r="C43" i="5"/>
  <c r="C47" i="5" s="1"/>
  <c r="C13" i="5" s="1"/>
  <c r="C10" i="5" s="1"/>
  <c r="B43" i="5"/>
  <c r="C54" i="5"/>
  <c r="C53" i="5" s="1"/>
  <c r="D39" i="5"/>
  <c r="C39" i="5"/>
  <c r="B39" i="5"/>
  <c r="H33" i="5"/>
  <c r="G33" i="5"/>
  <c r="H32" i="5"/>
  <c r="G32" i="5"/>
  <c r="D31" i="5"/>
  <c r="C31" i="5"/>
  <c r="B31" i="5"/>
  <c r="H21" i="5"/>
  <c r="G21" i="5"/>
  <c r="H20" i="5"/>
  <c r="G20" i="5"/>
  <c r="D19" i="5"/>
  <c r="C19" i="5"/>
  <c r="B19" i="5"/>
  <c r="H17" i="5"/>
  <c r="G17" i="5"/>
  <c r="G16" i="5"/>
  <c r="D15" i="5"/>
  <c r="B15" i="5"/>
  <c r="B23" i="5" s="1"/>
  <c r="B78" i="5" l="1"/>
  <c r="B47" i="5"/>
  <c r="B13" i="5" s="1"/>
  <c r="B10" i="5" s="1"/>
  <c r="B25" i="5" s="1"/>
  <c r="B27" i="5" s="1"/>
  <c r="B35" i="5" s="1"/>
  <c r="D53" i="5"/>
  <c r="B63" i="5"/>
  <c r="C76" i="5"/>
  <c r="C78" i="5" s="1"/>
  <c r="D76" i="5"/>
  <c r="D78" i="5" s="1"/>
  <c r="H16" i="5"/>
  <c r="D23" i="5"/>
  <c r="D25" i="5" s="1"/>
  <c r="D27" i="5" s="1"/>
  <c r="D35" i="5" s="1"/>
  <c r="D61" i="5"/>
  <c r="D63" i="5" s="1"/>
  <c r="C23" i="5"/>
  <c r="C25" i="5" s="1"/>
  <c r="C27" i="5" s="1"/>
  <c r="C35" i="5" s="1"/>
  <c r="C57" i="5"/>
  <c r="C61" i="5" s="1"/>
  <c r="C63" i="5" s="1"/>
</calcChain>
</file>

<file path=xl/sharedStrings.xml><?xml version="1.0" encoding="utf-8"?>
<sst xmlns="http://schemas.openxmlformats.org/spreadsheetml/2006/main" count="179" uniqueCount="132">
  <si>
    <t>CONFIRMACION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</si>
  <si>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</si>
  <si>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</si>
  <si>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</si>
  <si>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</si>
  <si>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</si>
  <si>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</si>
  <si>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</si>
  <si>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</si>
  <si>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Recaudado/Pagado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</si>
  <si>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</si>
  <si>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</si>
  <si>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</si>
  <si>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</si>
  <si>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</si>
  <si>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</si>
  <si>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</si>
  <si>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</si>
  <si>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</si>
  <si>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</si>
  <si>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>A1. Ingresos de Libre Disposición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</si>
  <si>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</si>
  <si>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</si>
  <si>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</si>
  <si>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</si>
  <si>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</si>
  <si>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</si>
  <si>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</si>
  <si>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</si>
  <si>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</si>
  <si>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</si>
  <si>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</si>
  <si>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</si>
  <si>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</si>
  <si>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>B. Egresos Presupuestarios1 (B = B1+B2)</t>
  </si>
  <si>
    <t>A3. Financiamiento Neto</t>
  </si>
  <si>
    <t>A. Ingresos Totales (A = A1+A2+A3)</t>
  </si>
  <si>
    <t>Estimado/Aprobado</t>
  </si>
  <si>
    <t xml:space="preserve">Concepto </t>
  </si>
  <si>
    <t>(PESOS)</t>
  </si>
  <si>
    <t>Balance Presupuestario - LDF</t>
  </si>
  <si>
    <t>Gobierno del Estado de Chihuahua</t>
  </si>
  <si>
    <t>Formato 4 Balance Presupuestario - LDF</t>
  </si>
  <si>
    <t>Estado Analítico de Ingresos Detallado - LDF</t>
  </si>
  <si>
    <t>XXGLRP103</t>
  </si>
  <si>
    <t>(Pesos)</t>
  </si>
  <si>
    <t>Estimado</t>
  </si>
  <si>
    <t>Ampliaciones/ Reducciones</t>
  </si>
  <si>
    <t>Modificado</t>
  </si>
  <si>
    <t>Recaudado</t>
  </si>
  <si>
    <t>Diferencia</t>
  </si>
  <si>
    <t>Ingresos de Libre Disposición</t>
  </si>
  <si>
    <t>  Impuestos</t>
  </si>
  <si>
    <t>  Cuotas y Aportaciones de Seguridad Social</t>
  </si>
  <si>
    <t>  Contribuciones de Mejoras</t>
  </si>
  <si>
    <t>  Derechos</t>
  </si>
  <si>
    <t>  Productos</t>
  </si>
  <si>
    <t>  Aprovechamientos</t>
  </si>
  <si>
    <t>  Ingresos por Ventas de Bienes y Servicios</t>
  </si>
  <si>
    <t xml:space="preserve">  Participaciones </t>
  </si>
  <si>
    <t>      Fondo General de Participaciones</t>
  </si>
  <si>
    <t>      Fondo de Fomento Municipal</t>
  </si>
  <si>
    <t>      Fondo de Fiscalización y Recaudación</t>
  </si>
  <si>
    <t>      Fondo de Compensación</t>
  </si>
  <si>
    <t>      Fondo de Extracción de Hidrocarburos</t>
  </si>
  <si>
    <t>      Impuesto Especial Sobre Producción y Servicios</t>
  </si>
  <si>
    <t>      0.136% de la Recaudación Federal Participable</t>
  </si>
  <si>
    <t>      3.17% Sobre Extracción de Petróleo</t>
  </si>
  <si>
    <t>      Gasolinas y Diésel</t>
  </si>
  <si>
    <t>      Fondo del Impuesto Sobre la Renta</t>
  </si>
  <si>
    <t>      Fondo de Estabilización de los Ingresos de las Entidades Federativas</t>
  </si>
  <si>
    <t>  Incentivos Derivados de la Colaboración Fiscal</t>
  </si>
  <si>
    <t>      Tenencia o Uso de Vehículos</t>
  </si>
  <si>
    <t>      Fondo de Compensación ISAN</t>
  </si>
  <si>
    <t>      Impuesto sobre Autómoviles Nuevos</t>
  </si>
  <si>
    <t>      Fondo de Compensación de Repecos-Intermedios</t>
  </si>
  <si>
    <t>      Otros Incentivos Económicos</t>
  </si>
  <si>
    <t>  Transferencias</t>
  </si>
  <si>
    <t>  Convenios</t>
  </si>
  <si>
    <t>      Otros Convenios y Subsidios</t>
  </si>
  <si>
    <t xml:space="preserve">  Otros Ingresos de Libre Disposición </t>
  </si>
  <si>
    <t>      Participaciones en Ingresos Locales</t>
  </si>
  <si>
    <t>      Otros Ingresos de Libre Disposición</t>
  </si>
  <si>
    <t>            Total de Ingresos de Libre Disposición</t>
  </si>
  <si>
    <t>Ingresos Excedentes de Ingresos de Libre Disposición</t>
  </si>
  <si>
    <t>Transferencias Federales Etiquetadas</t>
  </si>
  <si>
    <t>  Aportaciones</t>
  </si>
  <si>
    <t>      Fondo de Aportaciones para la Nómina Educativa y Gasto Operativo</t>
  </si>
  <si>
    <t>      Fondo de Aportaciones para los Servicios de Salud</t>
  </si>
  <si>
    <t>      Fondo de Aportaciones para la Infraestructura Social</t>
  </si>
  <si>
    <t>      Fondo de Aportaciones para el Fortalecimiento de los Municipios y de las Demarcaciones Territoriales del Distrito Federal</t>
  </si>
  <si>
    <t>      Fondo de Aportaciones Múltiples</t>
  </si>
  <si>
    <t>      Fondo de Aportaciones para la Educación Tecnológica y de Adultos</t>
  </si>
  <si>
    <t>      Fondo de Aportaciones para la Seguridad Pública de los Estados y del Distrito Federal</t>
  </si>
  <si>
    <t>      Fondo de Aportaciones para el Fortalecimiento de las Entidades Federativas</t>
  </si>
  <si>
    <t>      Convenios de Protección Social en Salud</t>
  </si>
  <si>
    <t>      Convenios de Descentralización</t>
  </si>
  <si>
    <t>      Convenios de Reasignación</t>
  </si>
  <si>
    <t>  Fondos Distintos de Aportaciones</t>
  </si>
  <si>
    <t>      Fondo para Entidades Federativas y Municipios Productores de Hidrocarburos</t>
  </si>
  <si>
    <t>      Fondo Minero</t>
  </si>
  <si>
    <t>  Transferencias, Subsidios y Subvenciones, y Pensiones y Jubilaciones</t>
  </si>
  <si>
    <t>  Otras Transferencias Federales Etiquetadas</t>
  </si>
  <si>
    <t>            Total de Transferencias Federales Etiquetadas</t>
  </si>
  <si>
    <t>Ingresos Derivados de Financiamientos</t>
  </si>
  <si>
    <t>      Ingresos Derivados de Financiamientos</t>
  </si>
  <si>
    <t>            Total de Ingresos</t>
  </si>
  <si>
    <t>Datos Informativos</t>
  </si>
  <si>
    <t>      Ingresos Derivados de Financiamientos con Fuente de Pago de Ingresos de Libre Disposición</t>
  </si>
  <si>
    <t>      Ingresos Derivados de Financiamientos con Fuente de Pago de Transferencias Federales Etiquetadas</t>
  </si>
  <si>
    <t>¹ Los ingresos excedentes se presentan para efectos de cumplimiento de la Ley General de Contabilidad Gubernamental y el importe reflejado debe ser siempre mayor a cero</t>
  </si>
  <si>
    <t>Bajo protesta de decir la verdad declaramos que los Estados Financieros y sus Notas son razonablemente correctos y responsabilidad del emisor.</t>
  </si>
  <si>
    <t>Etiquetas de fila</t>
  </si>
  <si>
    <t>Suma de APROBADO</t>
  </si>
  <si>
    <t>Suma de DEVENGADO</t>
  </si>
  <si>
    <t xml:space="preserve">Suma de PAGADO </t>
  </si>
  <si>
    <t>Total general</t>
  </si>
  <si>
    <t>1 NO ETIQUETADOS</t>
  </si>
  <si>
    <t>2 ETIQUETADOS</t>
  </si>
  <si>
    <t>Del 1 de Enero al 31 de Marzo del  2025</t>
  </si>
  <si>
    <t>Del 1 de Enero  al 31 de Marzo de 2025</t>
  </si>
  <si>
    <t>AMORTIZACION</t>
  </si>
  <si>
    <t>EJERCICIOS ANTERIORES</t>
  </si>
  <si>
    <t>(en blanco)</t>
  </si>
  <si>
    <t>TR 1</t>
  </si>
  <si>
    <t>TR 2</t>
  </si>
  <si>
    <t>TOTAL REPORTE</t>
  </si>
  <si>
    <t>VARIACIÓN</t>
  </si>
  <si>
    <t>x flujo</t>
  </si>
  <si>
    <t>total</t>
  </si>
  <si>
    <t xml:space="preserve">GASTOS </t>
  </si>
  <si>
    <t>COSTO FINANCERO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</si>
</sst>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6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7.5"/>
      <color rgb="FF3131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3" fontId="0" fillId="0" borderId="0" xfId="0" applyNumberFormat="1"/>
    <xf numFmtId="43" fontId="0" fillId="0" borderId="0" xfId="0" applyNumberFormat="1" applyAlignment="1">
      <alignment vertical="center"/>
    </xf>
    <xf numFmtId="43" fontId="0" fillId="2" borderId="0" xfId="0" applyNumberFormat="1" applyFill="1"/>
    <xf numFmtId="43" fontId="2" fillId="0" borderId="15" xfId="0" applyNumberFormat="1" applyFont="1" applyBorder="1"/>
    <xf numFmtId="0" fontId="2" fillId="0" borderId="0" xfId="0" applyFont="1" applyAlignment="1">
      <alignment horizontal="left" vertical="center" wrapText="1"/>
    </xf>
    <xf numFmtId="0" fontId="3" fillId="5" borderId="0" xfId="0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0" borderId="0" xfId="0" applyFont="1"/>
    <xf numFmtId="0" fontId="10" fillId="0" borderId="0" xfId="0" applyFont="1"/>
    <xf numFmtId="0" fontId="0" fillId="3" borderId="0" xfId="0" applyFill="1" applyAlignment="1">
      <alignment vertical="top" wrapText="1"/>
    </xf>
    <xf numFmtId="43" fontId="0" fillId="0" borderId="0" xfId="1" applyFont="1"/>
    <xf numFmtId="43" fontId="3" fillId="5" borderId="16" xfId="1" applyFont="1" applyFill="1" applyBorder="1" applyAlignment="1">
      <alignment horizontal="right" vertical="top" wrapText="1"/>
    </xf>
    <xf numFmtId="43" fontId="3" fillId="5" borderId="17" xfId="1" applyFont="1" applyFill="1" applyBorder="1" applyAlignment="1">
      <alignment horizontal="right" vertical="top" wrapText="1"/>
    </xf>
    <xf numFmtId="43" fontId="3" fillId="5" borderId="18" xfId="1" applyFont="1" applyFill="1" applyBorder="1" applyAlignment="1">
      <alignment horizontal="right" vertical="top" wrapText="1"/>
    </xf>
    <xf numFmtId="43" fontId="0" fillId="3" borderId="0" xfId="1" applyFont="1" applyFill="1" applyAlignment="1">
      <alignment vertical="top" wrapText="1"/>
    </xf>
    <xf numFmtId="43" fontId="8" fillId="3" borderId="0" xfId="1" applyFont="1" applyFill="1" applyAlignment="1">
      <alignment horizontal="right" vertical="top" wrapText="1"/>
    </xf>
    <xf numFmtId="43" fontId="3" fillId="3" borderId="0" xfId="1" applyFont="1" applyFill="1" applyAlignment="1">
      <alignment horizontal="right" vertical="top" wrapText="1"/>
    </xf>
    <xf numFmtId="43" fontId="2" fillId="6" borderId="15" xfId="0" applyNumberFormat="1" applyFont="1" applyFill="1" applyBorder="1"/>
    <xf numFmtId="43" fontId="2" fillId="0" borderId="0" xfId="0" applyNumberFormat="1" applyFont="1"/>
    <xf numFmtId="43" fontId="2" fillId="6" borderId="19" xfId="0" applyNumberFormat="1" applyFont="1" applyFill="1" applyBorder="1"/>
    <xf numFmtId="0" fontId="2" fillId="2" borderId="0" xfId="0" applyFont="1" applyFill="1" applyAlignment="1">
      <alignment vertical="center" wrapText="1"/>
    </xf>
    <xf numFmtId="43" fontId="2" fillId="0" borderId="0" xfId="1" applyFont="1"/>
    <xf numFmtId="43" fontId="0" fillId="0" borderId="0" xfId="0" applyNumberFormat="1" applyAlignment="1">
      <alignment horizontal="left" indent="1"/>
    </xf>
    <xf numFmtId="43" fontId="0" fillId="0" borderId="0" xfId="0" applyNumberFormat="1" applyAlignment="1">
      <alignment horizontal="left" indent="2"/>
    </xf>
    <xf numFmtId="43" fontId="2" fillId="6" borderId="15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Border="1" applyAlignment="1">
      <alignment horizontal="left"/>
    </xf>
    <xf numFmtId="43" fontId="2" fillId="6" borderId="19" xfId="0" applyNumberFormat="1" applyFont="1" applyFill="1" applyBorder="1" applyAlignment="1">
      <alignment horizontal="left"/>
    </xf>
    <xf numFmtId="43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3" fontId="6" fillId="3" borderId="0" xfId="1" applyFont="1" applyFill="1" applyAlignment="1">
      <alignment horizontal="center" vertical="top" wrapText="1"/>
    </xf>
    <xf numFmtId="43" fontId="0" fillId="3" borderId="0" xfId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43" fontId="4" fillId="3" borderId="0" xfId="1" applyFont="1" applyFill="1" applyAlignment="1">
      <alignment horizontal="center" vertical="top" wrapText="1"/>
    </xf>
    <xf numFmtId="43" fontId="5" fillId="3" borderId="0" xfId="1" applyFont="1" applyFill="1" applyAlignment="1">
      <alignment horizontal="center" vertical="top" wrapText="1"/>
    </xf>
    <xf numFmtId="43" fontId="7" fillId="3" borderId="0" xfId="1" applyFont="1" applyFill="1" applyAlignment="1">
      <alignment horizontal="right" vertical="top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4" borderId="7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3" fontId="12" fillId="0" borderId="2" xfId="0" applyNumberFormat="1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43" fontId="11" fillId="0" borderId="2" xfId="1" applyFont="1" applyBorder="1" applyAlignment="1">
      <alignment vertical="center"/>
    </xf>
    <xf numFmtId="43" fontId="12" fillId="0" borderId="2" xfId="1" applyFont="1" applyFill="1" applyBorder="1" applyAlignment="1">
      <alignment vertical="center"/>
    </xf>
    <xf numFmtId="164" fontId="12" fillId="0" borderId="2" xfId="1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12" fillId="0" borderId="2" xfId="1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164" fontId="12" fillId="0" borderId="2" xfId="1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view="pageBreakPreview" topLeftCell="A4" zoomScaleNormal="100" zoomScaleSheetLayoutView="100" workbookViewId="0">
      <selection activeCell="A4" sqref="A4:D78"/>
    </sheetView>
  </sheetViews>
  <sheetFormatPr baseColWidth="10" defaultColWidth="11.42578125" defaultRowHeight="15" x14ac:dyDescent="0.25"/>
  <cols>
    <col min="1" max="1" width="47.85546875" style="2" customWidth="1"/>
    <col min="2" max="2" width="24.28515625" style="1" customWidth="1"/>
    <col min="3" max="3" width="21" style="1" bestFit="1" customWidth="1"/>
    <col min="4" max="4" width="19" style="1" customWidth="1"/>
    <col min="5" max="6" width="17.85546875" style="1" hidden="1" customWidth="1"/>
    <col min="7" max="8" width="0" style="1" hidden="1" customWidth="1"/>
    <col min="9" max="10" width="14.7109375" style="1" hidden="1" customWidth="1"/>
    <col min="11" max="12" width="0" style="1" hidden="1" customWidth="1"/>
    <col min="13" max="13" width="5.140625" style="1" bestFit="1" customWidth="1"/>
    <col min="14" max="16384" width="11.42578125" style="1"/>
  </cols>
  <sheetData>
    <row r="1" spans="1:12" x14ac:dyDescent="0.25">
      <c r="A1" s="36" t="s">
        <v>42</v>
      </c>
      <c r="B1" s="36"/>
      <c r="C1" s="36"/>
      <c r="D1" s="36"/>
    </row>
    <row r="2" spans="1:12" x14ac:dyDescent="0.25">
      <c r="A2" s="11"/>
      <c r="B2" s="11"/>
      <c r="C2" s="11"/>
      <c r="D2" s="11"/>
    </row>
    <row r="3" spans="1:12" x14ac:dyDescent="0.25">
      <c r="A3" s="37" t="s">
        <v>41</v>
      </c>
      <c r="B3" s="38"/>
      <c r="C3" s="38"/>
      <c r="D3" s="39"/>
    </row>
    <row r="4" spans="1:12" ht="18.75" x14ac:dyDescent="0.25">
      <c r="A4" s="46" t="s">
        <v>40</v>
      </c>
      <c r="B4" s="47"/>
      <c r="C4" s="47"/>
      <c r="D4" s="48"/>
    </row>
    <row r="5" spans="1:12" ht="18.75" x14ac:dyDescent="0.25">
      <c r="A5" s="46" t="s">
        <v>119</v>
      </c>
      <c r="B5" s="47"/>
      <c r="C5" s="47"/>
      <c r="D5" s="48"/>
    </row>
    <row r="6" spans="1:12" ht="18.75" x14ac:dyDescent="0.25">
      <c r="A6" s="49" t="s">
        <v>39</v>
      </c>
      <c r="B6" s="50"/>
      <c r="C6" s="50"/>
      <c r="D6" s="51"/>
    </row>
    <row r="7" spans="1:12" ht="18.75" x14ac:dyDescent="0.25">
      <c r="A7" s="52"/>
      <c r="B7" s="53"/>
      <c r="C7" s="53"/>
      <c r="D7" s="53"/>
    </row>
    <row r="8" spans="1:12" s="6" customFormat="1" x14ac:dyDescent="0.25">
      <c r="A8" s="54" t="s">
        <v>38</v>
      </c>
      <c r="B8" s="55" t="s">
        <v>37</v>
      </c>
      <c r="C8" s="55" t="s">
        <v>10</v>
      </c>
      <c r="D8" s="55" t="s">
        <v>9</v>
      </c>
    </row>
    <row r="9" spans="1:12" s="6" customFormat="1" ht="15" customHeight="1" x14ac:dyDescent="0.25">
      <c r="A9" s="56"/>
      <c r="B9" s="57"/>
      <c r="C9" s="57"/>
      <c r="D9" s="57"/>
    </row>
    <row r="10" spans="1:12" ht="18.75" x14ac:dyDescent="0.25">
      <c r="A10" s="58" t="s">
        <v>36</v>
      </c>
      <c r="B10" s="59">
        <f>SUM(B11:B13)</f>
        <v>107091918840.06</v>
      </c>
      <c r="C10" s="59">
        <f>SUM(C11:C13)</f>
        <v>29195961098.07</v>
      </c>
      <c r="D10" s="59">
        <f>SUM(D11:D13)</f>
        <v>29195961098.07</v>
      </c>
    </row>
    <row r="11" spans="1:12" ht="18.75" x14ac:dyDescent="0.25">
      <c r="A11" s="60" t="s">
        <v>20</v>
      </c>
      <c r="B11" s="61">
        <v>69945662734</v>
      </c>
      <c r="C11" s="61">
        <v>20352531602</v>
      </c>
      <c r="D11" s="61">
        <v>20352531602</v>
      </c>
      <c r="E11" s="3"/>
      <c r="I11" s="24">
        <v>67417569164</v>
      </c>
      <c r="J11" s="24">
        <v>67417569164</v>
      </c>
      <c r="K11" s="3">
        <f>++I11-C11</f>
        <v>47065037562</v>
      </c>
      <c r="L11" s="3">
        <f>++J11-D11</f>
        <v>47065037562</v>
      </c>
    </row>
    <row r="12" spans="1:12" ht="18.75" x14ac:dyDescent="0.25">
      <c r="A12" s="60" t="s">
        <v>8</v>
      </c>
      <c r="B12" s="61">
        <v>35874607919</v>
      </c>
      <c r="C12" s="61">
        <v>8995064262</v>
      </c>
      <c r="D12" s="61">
        <v>8995064262</v>
      </c>
      <c r="E12" s="3"/>
      <c r="I12" s="24">
        <v>36803603880</v>
      </c>
      <c r="J12" s="24">
        <v>36803603880</v>
      </c>
      <c r="K12" s="3">
        <f>++I12-C12</f>
        <v>27808539618</v>
      </c>
      <c r="L12" s="3">
        <f>++J12-D12</f>
        <v>27808539618</v>
      </c>
    </row>
    <row r="13" spans="1:12" ht="18.75" x14ac:dyDescent="0.25">
      <c r="A13" s="62" t="s">
        <v>35</v>
      </c>
      <c r="B13" s="61">
        <f>B47</f>
        <v>1271648187.0599999</v>
      </c>
      <c r="C13" s="61">
        <f>C47</f>
        <v>-151634765.93000007</v>
      </c>
      <c r="D13" s="61">
        <f>D47</f>
        <v>-151634765.93000007</v>
      </c>
    </row>
    <row r="14" spans="1:12" ht="18.75" x14ac:dyDescent="0.25">
      <c r="A14" s="62"/>
      <c r="B14" s="63"/>
      <c r="C14" s="63"/>
      <c r="D14" s="64"/>
    </row>
    <row r="15" spans="1:12" ht="18.75" x14ac:dyDescent="0.25">
      <c r="A15" s="65" t="s">
        <v>34</v>
      </c>
      <c r="B15" s="59">
        <f>SUM(B16:B17)</f>
        <v>107091918841.07985</v>
      </c>
      <c r="C15" s="59">
        <f>SUM(C16:C17)</f>
        <v>26912672774.719818</v>
      </c>
      <c r="D15" s="59">
        <f>SUM(D16:D17)</f>
        <v>26039588622.329964</v>
      </c>
    </row>
    <row r="16" spans="1:12" ht="37.5" x14ac:dyDescent="0.25">
      <c r="A16" s="62" t="s">
        <v>16</v>
      </c>
      <c r="B16" s="66">
        <v>71217310922.079849</v>
      </c>
      <c r="C16" s="61">
        <v>18280651508.139843</v>
      </c>
      <c r="D16" s="61">
        <v>17573257629.929958</v>
      </c>
      <c r="E16" s="7">
        <v>50173204403.920158</v>
      </c>
      <c r="F16" s="7">
        <v>49092770453.060249</v>
      </c>
      <c r="G16" s="8">
        <f t="shared" ref="G16:H17" si="0">++C16-E16</f>
        <v>-31892552895.780315</v>
      </c>
      <c r="H16" s="8">
        <f t="shared" si="0"/>
        <v>-31519512823.130291</v>
      </c>
      <c r="I16" s="6"/>
    </row>
    <row r="17" spans="1:8" ht="37.5" x14ac:dyDescent="0.25">
      <c r="A17" s="62" t="s">
        <v>4</v>
      </c>
      <c r="B17" s="66">
        <v>35874607919</v>
      </c>
      <c r="C17" s="61">
        <v>8632021266.5799751</v>
      </c>
      <c r="D17" s="61">
        <v>8466330992.4000053</v>
      </c>
      <c r="E17" s="7">
        <v>25817509217.560028</v>
      </c>
      <c r="F17" s="7">
        <v>25798707513.48003</v>
      </c>
      <c r="G17" s="8">
        <f t="shared" si="0"/>
        <v>-17185487950.980053</v>
      </c>
      <c r="H17" s="8">
        <f t="shared" si="0"/>
        <v>-17332376521.080025</v>
      </c>
    </row>
    <row r="18" spans="1:8" ht="18.75" x14ac:dyDescent="0.25">
      <c r="A18" s="62"/>
      <c r="B18" s="63"/>
      <c r="C18" s="67"/>
      <c r="D18" s="68"/>
    </row>
    <row r="19" spans="1:8" ht="37.5" x14ac:dyDescent="0.25">
      <c r="A19" s="65" t="s">
        <v>33</v>
      </c>
      <c r="B19" s="59">
        <f>++B20+B21</f>
        <v>0</v>
      </c>
      <c r="C19" s="69">
        <f>++C20+C21</f>
        <v>501119759.62999982</v>
      </c>
      <c r="D19" s="69">
        <f>++D20+D21</f>
        <v>483562041.68999976</v>
      </c>
    </row>
    <row r="20" spans="1:8" ht="37.5" x14ac:dyDescent="0.25">
      <c r="A20" s="62" t="s">
        <v>15</v>
      </c>
      <c r="B20" s="66"/>
      <c r="C20" s="61">
        <v>334449867.84999985</v>
      </c>
      <c r="D20" s="61">
        <v>319996495.46999979</v>
      </c>
      <c r="E20" s="7">
        <v>412420847.65999967</v>
      </c>
      <c r="F20" s="7">
        <v>412420847.65999967</v>
      </c>
      <c r="G20" s="8">
        <f>++C20-E20</f>
        <v>-77970979.809999824</v>
      </c>
      <c r="H20" s="8">
        <f>++D20-F20</f>
        <v>-92424352.189999878</v>
      </c>
    </row>
    <row r="21" spans="1:8" ht="30" customHeight="1" x14ac:dyDescent="0.25">
      <c r="A21" s="62" t="s">
        <v>3</v>
      </c>
      <c r="B21" s="66">
        <v>0</v>
      </c>
      <c r="C21" s="61">
        <v>166669891.77999997</v>
      </c>
      <c r="D21" s="61">
        <v>163565546.21999997</v>
      </c>
      <c r="E21" s="7">
        <v>121621216.42</v>
      </c>
      <c r="F21" s="7">
        <v>121621216.42</v>
      </c>
      <c r="G21" s="8">
        <f>++C21-E21</f>
        <v>45048675.35999997</v>
      </c>
      <c r="H21" s="8">
        <f>++D21-F21</f>
        <v>41944329.799999967</v>
      </c>
    </row>
    <row r="22" spans="1:8" ht="18.75" x14ac:dyDescent="0.25">
      <c r="A22" s="62"/>
      <c r="B22" s="59"/>
      <c r="C22" s="66"/>
      <c r="D22" s="66"/>
    </row>
    <row r="23" spans="1:8" ht="18.75" x14ac:dyDescent="0.25">
      <c r="A23" s="65" t="s">
        <v>32</v>
      </c>
      <c r="B23" s="59">
        <f>++B10-B15+B19</f>
        <v>-1.0198516845703125</v>
      </c>
      <c r="C23" s="59">
        <f>++C10-C15+C19</f>
        <v>2784408082.9801812</v>
      </c>
      <c r="D23" s="59">
        <f>++D10-D15+D19</f>
        <v>3639934517.4300356</v>
      </c>
    </row>
    <row r="24" spans="1:8" ht="18.75" x14ac:dyDescent="0.25">
      <c r="A24" s="65"/>
      <c r="B24" s="63"/>
      <c r="C24" s="63"/>
      <c r="D24" s="64"/>
    </row>
    <row r="25" spans="1:8" ht="37.5" x14ac:dyDescent="0.25">
      <c r="A25" s="65" t="s">
        <v>31</v>
      </c>
      <c r="B25" s="59">
        <f>++B23-B13</f>
        <v>-1271648188.0798516</v>
      </c>
      <c r="C25" s="59">
        <f>++C23-C13</f>
        <v>2936042848.910181</v>
      </c>
      <c r="D25" s="59">
        <f>++D23-D13</f>
        <v>3791569283.3600359</v>
      </c>
    </row>
    <row r="26" spans="1:8" ht="18.75" x14ac:dyDescent="0.25">
      <c r="A26" s="65"/>
      <c r="B26" s="63"/>
      <c r="C26" s="63"/>
      <c r="D26" s="64"/>
    </row>
    <row r="27" spans="1:8" ht="56.25" x14ac:dyDescent="0.25">
      <c r="A27" s="65" t="s">
        <v>30</v>
      </c>
      <c r="B27" s="59">
        <f>++B25-B19</f>
        <v>-1271648188.0798516</v>
      </c>
      <c r="C27" s="59">
        <f>++C25-C19</f>
        <v>2434923089.2801814</v>
      </c>
      <c r="D27" s="59">
        <f>++D25-D19</f>
        <v>3308007241.6700363</v>
      </c>
    </row>
    <row r="28" spans="1:8" ht="18.75" x14ac:dyDescent="0.25">
      <c r="A28" s="70"/>
      <c r="B28" s="71"/>
      <c r="C28" s="71"/>
      <c r="D28" s="72"/>
    </row>
    <row r="29" spans="1:8" ht="18.75" x14ac:dyDescent="0.25">
      <c r="A29" s="73"/>
      <c r="B29" s="53"/>
      <c r="C29" s="53"/>
      <c r="D29" s="53"/>
    </row>
    <row r="30" spans="1:8" s="6" customFormat="1" ht="18.75" x14ac:dyDescent="0.25">
      <c r="A30" s="74" t="s">
        <v>12</v>
      </c>
      <c r="B30" s="75" t="s">
        <v>29</v>
      </c>
      <c r="C30" s="75" t="s">
        <v>10</v>
      </c>
      <c r="D30" s="75" t="s">
        <v>28</v>
      </c>
    </row>
    <row r="31" spans="1:8" ht="37.5" x14ac:dyDescent="0.25">
      <c r="A31" s="65" t="s">
        <v>27</v>
      </c>
      <c r="B31" s="59">
        <f>SUM(B32:B33)</f>
        <v>5715268310.8699989</v>
      </c>
      <c r="C31" s="76">
        <f>SUM(C32:C33)</f>
        <v>992223336.91999948</v>
      </c>
      <c r="D31" s="76">
        <f>SUM(D32:D33)</f>
        <v>992217064.21999955</v>
      </c>
    </row>
    <row r="32" spans="1:8" ht="37.5" x14ac:dyDescent="0.25">
      <c r="A32" s="62" t="s">
        <v>26</v>
      </c>
      <c r="B32" s="66">
        <v>5715268310.8699989</v>
      </c>
      <c r="C32" s="77">
        <v>962218696.46999943</v>
      </c>
      <c r="D32" s="77">
        <v>962212423.7699995</v>
      </c>
      <c r="E32" s="10">
        <v>3133545405.3500023</v>
      </c>
      <c r="F32" s="10">
        <v>3133545405.3500023</v>
      </c>
      <c r="G32" s="8">
        <f t="shared" ref="G32:H33" si="1">++C32-E32</f>
        <v>-2171326708.880003</v>
      </c>
      <c r="H32" s="8">
        <f t="shared" si="1"/>
        <v>-2171332981.5800028</v>
      </c>
    </row>
    <row r="33" spans="1:12" ht="37.5" x14ac:dyDescent="0.25">
      <c r="A33" s="62" t="s">
        <v>25</v>
      </c>
      <c r="B33" s="78"/>
      <c r="C33" s="77">
        <v>30004640.449999992</v>
      </c>
      <c r="D33" s="77">
        <v>30004640.449999992</v>
      </c>
      <c r="E33" s="10">
        <v>63822404.179999955</v>
      </c>
      <c r="F33" s="10">
        <v>63822404.179999955</v>
      </c>
      <c r="G33" s="8">
        <f t="shared" si="1"/>
        <v>-33817763.729999959</v>
      </c>
      <c r="H33" s="8">
        <f t="shared" si="1"/>
        <v>-33817763.729999959</v>
      </c>
    </row>
    <row r="34" spans="1:12" ht="18.75" x14ac:dyDescent="0.25">
      <c r="A34" s="79"/>
      <c r="B34" s="63"/>
      <c r="C34" s="63"/>
      <c r="D34" s="63"/>
    </row>
    <row r="35" spans="1:12" ht="18.75" x14ac:dyDescent="0.25">
      <c r="A35" s="65" t="s">
        <v>24</v>
      </c>
      <c r="B35" s="59">
        <f>++B27+B31</f>
        <v>4443620122.7901478</v>
      </c>
      <c r="C35" s="59">
        <f>++C27+C31</f>
        <v>3427146426.200181</v>
      </c>
      <c r="D35" s="59">
        <f>++D27+D31</f>
        <v>4300224305.8900356</v>
      </c>
    </row>
    <row r="36" spans="1:12" ht="18.75" x14ac:dyDescent="0.25">
      <c r="A36" s="70"/>
      <c r="B36" s="71"/>
      <c r="C36" s="71"/>
      <c r="D36" s="71"/>
    </row>
    <row r="37" spans="1:12" ht="18.75" x14ac:dyDescent="0.25">
      <c r="A37" s="73"/>
      <c r="B37" s="53"/>
      <c r="C37" s="53"/>
      <c r="D37" s="53"/>
    </row>
    <row r="38" spans="1:12" s="4" customFormat="1" ht="37.5" x14ac:dyDescent="0.25">
      <c r="A38" s="80" t="s">
        <v>12</v>
      </c>
      <c r="B38" s="81" t="s">
        <v>11</v>
      </c>
      <c r="C38" s="75" t="s">
        <v>10</v>
      </c>
      <c r="D38" s="82" t="s">
        <v>9</v>
      </c>
    </row>
    <row r="39" spans="1:12" ht="18.75" x14ac:dyDescent="0.25">
      <c r="A39" s="65" t="s">
        <v>23</v>
      </c>
      <c r="B39" s="83">
        <f>B40+B41</f>
        <v>1750000000</v>
      </c>
      <c r="C39" s="83">
        <f>C40+C41</f>
        <v>750000000</v>
      </c>
      <c r="D39" s="83">
        <f>D40+D41</f>
        <v>750000000</v>
      </c>
    </row>
    <row r="40" spans="1:12" ht="37.5" x14ac:dyDescent="0.25">
      <c r="A40" s="60" t="s">
        <v>18</v>
      </c>
      <c r="B40" s="61">
        <v>1750000000</v>
      </c>
      <c r="C40" s="61">
        <v>750000000</v>
      </c>
      <c r="D40" s="61">
        <v>750000000</v>
      </c>
      <c r="I40" s="23">
        <v>3853910610</v>
      </c>
      <c r="J40" s="23">
        <v>3853910610</v>
      </c>
      <c r="K40" s="3">
        <f>++I40-C40</f>
        <v>3103910610</v>
      </c>
      <c r="L40" s="3">
        <f>++J40-D40</f>
        <v>3103910610</v>
      </c>
    </row>
    <row r="41" spans="1:12" ht="37.5" x14ac:dyDescent="0.25">
      <c r="A41" s="62" t="s">
        <v>6</v>
      </c>
      <c r="B41" s="84">
        <v>0</v>
      </c>
      <c r="C41" s="66">
        <v>0</v>
      </c>
      <c r="D41" s="66">
        <v>0</v>
      </c>
    </row>
    <row r="42" spans="1:12" ht="18.75" x14ac:dyDescent="0.25">
      <c r="A42" s="62"/>
      <c r="B42" s="53"/>
      <c r="C42" s="63"/>
      <c r="D42" s="64"/>
    </row>
    <row r="43" spans="1:12" ht="37.5" x14ac:dyDescent="0.25">
      <c r="A43" s="65" t="s">
        <v>22</v>
      </c>
      <c r="B43" s="83">
        <f>++B44+B45</f>
        <v>478351812.93999994</v>
      </c>
      <c r="C43" s="83">
        <f>++C44+C45</f>
        <v>901634765.93000007</v>
      </c>
      <c r="D43" s="83">
        <f>++D44+D45</f>
        <v>901634765.93000007</v>
      </c>
    </row>
    <row r="44" spans="1:12" ht="37.5" x14ac:dyDescent="0.25">
      <c r="A44" s="62" t="s">
        <v>17</v>
      </c>
      <c r="B44" s="66">
        <v>478351812.93999994</v>
      </c>
      <c r="C44" s="61">
        <v>886980472.70000005</v>
      </c>
      <c r="D44" s="61">
        <v>886980472.70000005</v>
      </c>
      <c r="E44" s="7">
        <v>1554200159.72</v>
      </c>
      <c r="F44" s="7">
        <v>1554200159.72</v>
      </c>
      <c r="G44" s="8">
        <f>++C44-E44</f>
        <v>-667219687.01999998</v>
      </c>
      <c r="H44" s="8">
        <f>++D44-F44</f>
        <v>-667219687.01999998</v>
      </c>
    </row>
    <row r="45" spans="1:12" ht="37.5" x14ac:dyDescent="0.25">
      <c r="A45" s="62" t="s">
        <v>5</v>
      </c>
      <c r="B45" s="85">
        <v>0</v>
      </c>
      <c r="C45" s="86">
        <v>14654293.23</v>
      </c>
      <c r="D45" s="86">
        <v>14654293.23</v>
      </c>
    </row>
    <row r="46" spans="1:12" ht="18.75" x14ac:dyDescent="0.25">
      <c r="A46" s="62"/>
      <c r="B46" s="53"/>
      <c r="C46" s="63"/>
      <c r="D46" s="64"/>
    </row>
    <row r="47" spans="1:12" ht="18.75" x14ac:dyDescent="0.25">
      <c r="A47" s="65" t="s">
        <v>21</v>
      </c>
      <c r="B47" s="59">
        <f>B39-B43</f>
        <v>1271648187.0599999</v>
      </c>
      <c r="C47" s="59">
        <f>C39-C43</f>
        <v>-151634765.93000007</v>
      </c>
      <c r="D47" s="59">
        <f>D39-D43</f>
        <v>-151634765.93000007</v>
      </c>
    </row>
    <row r="48" spans="1:12" ht="18.75" x14ac:dyDescent="0.25">
      <c r="A48" s="87"/>
      <c r="B48" s="88"/>
      <c r="C48" s="71"/>
      <c r="D48" s="72"/>
    </row>
    <row r="49" spans="1:4" ht="18.75" x14ac:dyDescent="0.25">
      <c r="A49" s="52"/>
      <c r="B49" s="53"/>
      <c r="C49" s="53"/>
      <c r="D49" s="53"/>
    </row>
    <row r="50" spans="1:4" ht="37.5" x14ac:dyDescent="0.25">
      <c r="A50" s="80" t="s">
        <v>12</v>
      </c>
      <c r="B50" s="75" t="s">
        <v>11</v>
      </c>
      <c r="C50" s="75" t="s">
        <v>10</v>
      </c>
      <c r="D50" s="75" t="s">
        <v>9</v>
      </c>
    </row>
    <row r="51" spans="1:4" ht="18.75" x14ac:dyDescent="0.25">
      <c r="A51" s="79" t="s">
        <v>20</v>
      </c>
      <c r="B51" s="59">
        <f>B11</f>
        <v>69945662734</v>
      </c>
      <c r="C51" s="59">
        <f>C11</f>
        <v>20352531602</v>
      </c>
      <c r="D51" s="59">
        <f>D11</f>
        <v>20352531602</v>
      </c>
    </row>
    <row r="52" spans="1:4" ht="18.75" x14ac:dyDescent="0.25">
      <c r="A52" s="79"/>
      <c r="B52" s="63"/>
      <c r="C52" s="63"/>
      <c r="D52" s="63"/>
    </row>
    <row r="53" spans="1:4" ht="56.25" x14ac:dyDescent="0.25">
      <c r="A53" s="79" t="s">
        <v>19</v>
      </c>
      <c r="B53" s="59">
        <f>B54-B55</f>
        <v>1271648187.0599999</v>
      </c>
      <c r="C53" s="59">
        <f>C54-C55</f>
        <v>-136980472.70000005</v>
      </c>
      <c r="D53" s="59">
        <f>D54-D55</f>
        <v>-136980472.70000005</v>
      </c>
    </row>
    <row r="54" spans="1:4" ht="37.5" x14ac:dyDescent="0.25">
      <c r="A54" s="62" t="s">
        <v>18</v>
      </c>
      <c r="B54" s="66">
        <f>B40</f>
        <v>1750000000</v>
      </c>
      <c r="C54" s="66">
        <f>+C40</f>
        <v>750000000</v>
      </c>
      <c r="D54" s="66">
        <f>+D40</f>
        <v>750000000</v>
      </c>
    </row>
    <row r="55" spans="1:4" ht="37.5" x14ac:dyDescent="0.25">
      <c r="A55" s="62" t="s">
        <v>17</v>
      </c>
      <c r="B55" s="89">
        <f>++B44</f>
        <v>478351812.93999994</v>
      </c>
      <c r="C55" s="66">
        <f>++C44</f>
        <v>886980472.70000005</v>
      </c>
      <c r="D55" s="66">
        <f>++D44</f>
        <v>886980472.70000005</v>
      </c>
    </row>
    <row r="56" spans="1:4" ht="18.75" x14ac:dyDescent="0.25">
      <c r="A56" s="62"/>
      <c r="B56" s="63"/>
      <c r="C56" s="63"/>
      <c r="D56" s="63"/>
    </row>
    <row r="57" spans="1:4" ht="37.5" x14ac:dyDescent="0.25">
      <c r="A57" s="79" t="s">
        <v>16</v>
      </c>
      <c r="B57" s="66">
        <f>++B16</f>
        <v>71217310922.079849</v>
      </c>
      <c r="C57" s="66">
        <f>++C16</f>
        <v>18280651508.139843</v>
      </c>
      <c r="D57" s="66">
        <f>++D16</f>
        <v>17573257629.929958</v>
      </c>
    </row>
    <row r="58" spans="1:4" ht="18.75" x14ac:dyDescent="0.25">
      <c r="A58" s="79"/>
      <c r="B58" s="63"/>
      <c r="C58" s="63"/>
      <c r="D58" s="63"/>
    </row>
    <row r="59" spans="1:4" ht="37.5" x14ac:dyDescent="0.25">
      <c r="A59" s="79" t="s">
        <v>15</v>
      </c>
      <c r="B59" s="63">
        <v>0</v>
      </c>
      <c r="C59" s="90">
        <f>++C20</f>
        <v>334449867.84999985</v>
      </c>
      <c r="D59" s="90">
        <f>++D20</f>
        <v>319996495.46999979</v>
      </c>
    </row>
    <row r="60" spans="1:4" ht="18.75" x14ac:dyDescent="0.25">
      <c r="A60" s="79"/>
      <c r="B60" s="63"/>
      <c r="C60" s="63"/>
      <c r="D60" s="63"/>
    </row>
    <row r="61" spans="1:4" ht="37.5" x14ac:dyDescent="0.25">
      <c r="A61" s="65" t="s">
        <v>14</v>
      </c>
      <c r="B61" s="59">
        <f>++B51+B53-B57+B59</f>
        <v>-1.0198516845703125</v>
      </c>
      <c r="C61" s="59">
        <f>++C51+C53-C57+C59</f>
        <v>2269349489.0101562</v>
      </c>
      <c r="D61" s="59">
        <f>++D51+D53-D57+D59</f>
        <v>2962289994.8400407</v>
      </c>
    </row>
    <row r="62" spans="1:4" ht="18.75" x14ac:dyDescent="0.25">
      <c r="A62" s="65"/>
      <c r="B62" s="63"/>
      <c r="C62" s="63"/>
      <c r="D62" s="63"/>
    </row>
    <row r="63" spans="1:4" ht="56.25" x14ac:dyDescent="0.25">
      <c r="A63" s="70" t="s">
        <v>13</v>
      </c>
      <c r="B63" s="91">
        <f>++B61-B53</f>
        <v>-1271648188.0798516</v>
      </c>
      <c r="C63" s="91">
        <f>++C61-C53</f>
        <v>2406329961.7101564</v>
      </c>
      <c r="D63" s="91">
        <f>++D61-D53</f>
        <v>3099270467.540041</v>
      </c>
    </row>
    <row r="64" spans="1:4" ht="18.75" x14ac:dyDescent="0.25">
      <c r="A64" s="52"/>
      <c r="B64" s="53"/>
      <c r="C64" s="53"/>
      <c r="D64" s="53"/>
    </row>
    <row r="65" spans="1:8" ht="37.5" x14ac:dyDescent="0.25">
      <c r="A65" s="80" t="s">
        <v>12</v>
      </c>
      <c r="B65" s="75" t="s">
        <v>11</v>
      </c>
      <c r="C65" s="75" t="s">
        <v>10</v>
      </c>
      <c r="D65" s="75" t="s">
        <v>9</v>
      </c>
    </row>
    <row r="66" spans="1:8" ht="18.75" x14ac:dyDescent="0.25">
      <c r="A66" s="79" t="s">
        <v>8</v>
      </c>
      <c r="B66" s="66">
        <f>B12</f>
        <v>35874607919</v>
      </c>
      <c r="C66" s="66">
        <f>C12</f>
        <v>8995064262</v>
      </c>
      <c r="D66" s="66">
        <f>D12</f>
        <v>8995064262</v>
      </c>
    </row>
    <row r="67" spans="1:8" ht="18.75" x14ac:dyDescent="0.25">
      <c r="A67" s="79"/>
      <c r="B67" s="63"/>
      <c r="C67" s="63"/>
      <c r="D67" s="63"/>
    </row>
    <row r="68" spans="1:8" ht="56.25" x14ac:dyDescent="0.25">
      <c r="A68" s="79" t="s">
        <v>7</v>
      </c>
      <c r="B68" s="78">
        <f>B69-B70</f>
        <v>0</v>
      </c>
      <c r="C68" s="66">
        <f>C69-C70</f>
        <v>-14654293.23</v>
      </c>
      <c r="D68" s="66">
        <f>D69-D70</f>
        <v>-14654293.23</v>
      </c>
    </row>
    <row r="69" spans="1:8" ht="37.5" x14ac:dyDescent="0.25">
      <c r="A69" s="62" t="s">
        <v>6</v>
      </c>
      <c r="B69" s="78">
        <f>B41</f>
        <v>0</v>
      </c>
      <c r="C69" s="66">
        <f>C41</f>
        <v>0</v>
      </c>
      <c r="D69" s="66">
        <f>D41</f>
        <v>0</v>
      </c>
    </row>
    <row r="70" spans="1:8" ht="37.5" x14ac:dyDescent="0.25">
      <c r="A70" s="62" t="s">
        <v>5</v>
      </c>
      <c r="B70" s="78">
        <v>0</v>
      </c>
      <c r="C70" s="78">
        <f>++C45</f>
        <v>14654293.23</v>
      </c>
      <c r="D70" s="78">
        <f>++D45</f>
        <v>14654293.23</v>
      </c>
      <c r="E70" s="9">
        <v>4217509.42</v>
      </c>
      <c r="F70" s="9">
        <v>4217509.42</v>
      </c>
      <c r="G70" s="8">
        <f>++C70-E70</f>
        <v>10436783.810000001</v>
      </c>
      <c r="H70" s="8">
        <f>++D70-F70</f>
        <v>10436783.810000001</v>
      </c>
    </row>
    <row r="71" spans="1:8" ht="18.75" x14ac:dyDescent="0.25">
      <c r="A71" s="79"/>
      <c r="B71" s="63"/>
      <c r="C71" s="63"/>
      <c r="D71" s="63"/>
    </row>
    <row r="72" spans="1:8" ht="37.5" x14ac:dyDescent="0.25">
      <c r="A72" s="79" t="s">
        <v>4</v>
      </c>
      <c r="B72" s="66">
        <f>++B17</f>
        <v>35874607919</v>
      </c>
      <c r="C72" s="66">
        <f>++C17</f>
        <v>8632021266.5799751</v>
      </c>
      <c r="D72" s="66">
        <f>++D17</f>
        <v>8466330992.4000053</v>
      </c>
    </row>
    <row r="73" spans="1:8" ht="18.75" x14ac:dyDescent="0.25">
      <c r="A73" s="79"/>
      <c r="B73" s="63"/>
      <c r="C73" s="63"/>
      <c r="D73" s="63"/>
    </row>
    <row r="74" spans="1:8" ht="56.25" x14ac:dyDescent="0.25">
      <c r="A74" s="79" t="s">
        <v>3</v>
      </c>
      <c r="B74" s="63">
        <v>0</v>
      </c>
      <c r="C74" s="90">
        <f>++C21</f>
        <v>166669891.77999997</v>
      </c>
      <c r="D74" s="90">
        <f>++D21</f>
        <v>163565546.21999997</v>
      </c>
    </row>
    <row r="75" spans="1:8" ht="18.75" x14ac:dyDescent="0.25">
      <c r="A75" s="79"/>
      <c r="B75" s="63"/>
      <c r="C75" s="63"/>
      <c r="D75" s="63"/>
    </row>
    <row r="76" spans="1:8" ht="37.5" x14ac:dyDescent="0.25">
      <c r="A76" s="65" t="s">
        <v>2</v>
      </c>
      <c r="B76" s="59">
        <f>++B66+B68-B72+B74</f>
        <v>0</v>
      </c>
      <c r="C76" s="59">
        <f>++C66+C68-C72+C74</f>
        <v>515058593.9700253</v>
      </c>
      <c r="D76" s="59">
        <f>++D66+D68-D72+D74</f>
        <v>677644522.58999515</v>
      </c>
    </row>
    <row r="77" spans="1:8" ht="18.75" x14ac:dyDescent="0.25">
      <c r="A77" s="65"/>
      <c r="B77" s="63"/>
      <c r="C77" s="63"/>
      <c r="D77" s="63"/>
    </row>
    <row r="78" spans="1:8" ht="56.25" x14ac:dyDescent="0.25">
      <c r="A78" s="70" t="s">
        <v>1</v>
      </c>
      <c r="B78" s="91">
        <f>++B76-B68</f>
        <v>0</v>
      </c>
      <c r="C78" s="91">
        <f>++C76-C68</f>
        <v>529712887.20002532</v>
      </c>
      <c r="D78" s="91">
        <f>++D76-D68</f>
        <v>692298815.81999516</v>
      </c>
    </row>
    <row r="81" spans="1:13" x14ac:dyDescent="0.25">
      <c r="A81" s="28"/>
    </row>
    <row r="82" spans="1:13" x14ac:dyDescent="0.25">
      <c r="A82" s="28"/>
    </row>
    <row r="83" spans="1:13" ht="19.5" hidden="1" customHeight="1" x14ac:dyDescent="0.25">
      <c r="A83" s="28" t="s">
        <v>0</v>
      </c>
    </row>
    <row r="84" spans="1:13" hidden="1" x14ac:dyDescent="0.25">
      <c r="A84" s="2" t="s">
        <v>124</v>
      </c>
      <c r="B84" s="8">
        <f>++B16+B20+B44</f>
        <v>71695662735.019852</v>
      </c>
      <c r="C84" s="8">
        <f t="shared" ref="C84:D84" si="2">++C16+C20+C44</f>
        <v>19502081848.689842</v>
      </c>
      <c r="D84" s="8">
        <f t="shared" si="2"/>
        <v>18780234598.09996</v>
      </c>
    </row>
    <row r="85" spans="1:13" hidden="1" x14ac:dyDescent="0.25">
      <c r="A85" s="2" t="s">
        <v>125</v>
      </c>
      <c r="B85" s="8">
        <f>++B17+B21+B45</f>
        <v>35874607919</v>
      </c>
      <c r="C85" s="8">
        <f t="shared" ref="C85:D85" si="3">++C17+C21+C45</f>
        <v>8813345451.5899754</v>
      </c>
      <c r="D85" s="8">
        <f t="shared" si="3"/>
        <v>8644550831.8500042</v>
      </c>
    </row>
    <row r="86" spans="1:13" hidden="1" x14ac:dyDescent="0.25">
      <c r="A86" s="5" t="s">
        <v>126</v>
      </c>
      <c r="B86" s="8" t="e">
        <f>++egreso!#REF!</f>
        <v>#REF!</v>
      </c>
      <c r="C86" s="8" t="e">
        <f>++egreso!#REF!</f>
        <v>#REF!</v>
      </c>
      <c r="D86" s="8" t="e">
        <f>++egreso!#REF!</f>
        <v>#REF!</v>
      </c>
    </row>
    <row r="87" spans="1:13" hidden="1" x14ac:dyDescent="0.25">
      <c r="A87" s="5" t="s">
        <v>127</v>
      </c>
      <c r="B87" s="27" t="e">
        <f>++B84+B85-B86</f>
        <v>#REF!</v>
      </c>
      <c r="C87" s="27" t="e">
        <f t="shared" ref="C87:M87" si="4">++C84+C85-C86</f>
        <v>#REF!</v>
      </c>
      <c r="D87" s="27" t="e">
        <f t="shared" si="4"/>
        <v>#REF!</v>
      </c>
      <c r="E87" s="27">
        <f t="shared" si="4"/>
        <v>0</v>
      </c>
      <c r="F87" s="27">
        <f t="shared" si="4"/>
        <v>0</v>
      </c>
      <c r="G87" s="27">
        <f t="shared" si="4"/>
        <v>0</v>
      </c>
      <c r="H87" s="27">
        <f t="shared" si="4"/>
        <v>0</v>
      </c>
      <c r="I87" s="27">
        <f t="shared" si="4"/>
        <v>0</v>
      </c>
      <c r="J87" s="27">
        <f t="shared" si="4"/>
        <v>0</v>
      </c>
      <c r="K87" s="27">
        <f t="shared" si="4"/>
        <v>0</v>
      </c>
      <c r="L87" s="27">
        <f t="shared" si="4"/>
        <v>0</v>
      </c>
      <c r="M87" s="27">
        <f t="shared" si="4"/>
        <v>0</v>
      </c>
    </row>
  </sheetData>
  <mergeCells count="9">
    <mergeCell ref="A8:A9"/>
    <mergeCell ref="B8:B9"/>
    <mergeCell ref="C8:C9"/>
    <mergeCell ref="D8:D9"/>
    <mergeCell ref="A1:D1"/>
    <mergeCell ref="A3:D3"/>
    <mergeCell ref="A4:D4"/>
    <mergeCell ref="A5:D5"/>
    <mergeCell ref="A6:D6"/>
  </mergeCells>
  <pageMargins left="0.19685039370078741" right="0.19685039370078741" top="0.19685039370078741" bottom="0.19685039370078741" header="0.19685039370078741" footer="0.31496062992125984"/>
  <pageSetup paperSize="8" orientation="portrait" verticalDpi="598" r:id="rId1"/>
  <rowBreaks count="2" manualBreakCount="2">
    <brk id="37" max="3" man="1"/>
    <brk id="6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workbookViewId="0">
      <selection activeCell="B31" sqref="B31"/>
    </sheetView>
  </sheetViews>
  <sheetFormatPr baseColWidth="10" defaultRowHeight="15" x14ac:dyDescent="0.25"/>
  <cols>
    <col min="1" max="1" width="41.28515625" bestFit="1" customWidth="1"/>
    <col min="2" max="2" width="20.7109375" bestFit="1" customWidth="1"/>
    <col min="3" max="3" width="22.5703125" bestFit="1" customWidth="1"/>
    <col min="4" max="4" width="22.140625" bestFit="1" customWidth="1"/>
    <col min="5" max="5" width="19.28515625" bestFit="1" customWidth="1"/>
    <col min="6" max="6" width="18.85546875" bestFit="1" customWidth="1"/>
  </cols>
  <sheetData>
    <row r="2" spans="1:4" x14ac:dyDescent="0.25">
      <c r="A2" s="25" t="s">
        <v>112</v>
      </c>
      <c r="B2" s="32" t="s">
        <v>113</v>
      </c>
      <c r="C2" s="32" t="s">
        <v>114</v>
      </c>
      <c r="D2" s="32" t="s">
        <v>115</v>
      </c>
    </row>
    <row r="3" spans="1:4" x14ac:dyDescent="0.25">
      <c r="A3" s="33" t="s">
        <v>117</v>
      </c>
      <c r="B3" s="10">
        <v>71695662735.019852</v>
      </c>
      <c r="C3" s="10">
        <v>19502081848.689842</v>
      </c>
      <c r="D3" s="10">
        <v>18780234598.099957</v>
      </c>
    </row>
    <row r="4" spans="1:4" x14ac:dyDescent="0.25">
      <c r="A4" s="30" t="s">
        <v>121</v>
      </c>
      <c r="B4" s="7">
        <v>478351812.93999994</v>
      </c>
      <c r="C4" s="7">
        <v>886980472.70000005</v>
      </c>
      <c r="D4" s="7">
        <v>886980472.70000005</v>
      </c>
    </row>
    <row r="5" spans="1:4" x14ac:dyDescent="0.25">
      <c r="A5" s="30" t="s">
        <v>122</v>
      </c>
      <c r="B5" s="7">
        <v>0</v>
      </c>
      <c r="C5" s="7">
        <v>334449867.84999985</v>
      </c>
      <c r="D5" s="7">
        <v>319996495.46999979</v>
      </c>
    </row>
    <row r="6" spans="1:4" x14ac:dyDescent="0.25">
      <c r="A6" s="30" t="s">
        <v>130</v>
      </c>
      <c r="B6" s="7">
        <v>71217310922.079849</v>
      </c>
      <c r="C6" s="7">
        <v>18280651508.139843</v>
      </c>
      <c r="D6" s="7">
        <v>17573257629.929958</v>
      </c>
    </row>
    <row r="7" spans="1:4" x14ac:dyDescent="0.25">
      <c r="A7" s="33" t="s">
        <v>118</v>
      </c>
      <c r="B7" s="10">
        <v>35874607918.340042</v>
      </c>
      <c r="C7" s="10">
        <v>8813345451.5899849</v>
      </c>
      <c r="D7" s="10">
        <v>8644550831.8500042</v>
      </c>
    </row>
    <row r="8" spans="1:4" x14ac:dyDescent="0.25">
      <c r="A8" s="30" t="s">
        <v>121</v>
      </c>
      <c r="B8" s="7">
        <v>0</v>
      </c>
      <c r="C8" s="7">
        <v>14654293.23</v>
      </c>
      <c r="D8" s="7">
        <v>14654293.23</v>
      </c>
    </row>
    <row r="9" spans="1:4" x14ac:dyDescent="0.25">
      <c r="A9" s="30" t="s">
        <v>122</v>
      </c>
      <c r="B9" s="7">
        <v>0</v>
      </c>
      <c r="C9" s="7">
        <v>166669891.77999997</v>
      </c>
      <c r="D9" s="7">
        <v>163565546.21999997</v>
      </c>
    </row>
    <row r="10" spans="1:4" x14ac:dyDescent="0.25">
      <c r="A10" s="30" t="s">
        <v>130</v>
      </c>
      <c r="B10" s="7">
        <v>35874607918.340042</v>
      </c>
      <c r="C10" s="7">
        <v>8632021266.5799847</v>
      </c>
      <c r="D10" s="7">
        <v>8466330992.4000044</v>
      </c>
    </row>
    <row r="11" spans="1:4" x14ac:dyDescent="0.25">
      <c r="A11" s="34" t="s">
        <v>116</v>
      </c>
      <c r="B11" s="27">
        <v>107570270653.35989</v>
      </c>
      <c r="C11" s="27">
        <v>28315427300.279823</v>
      </c>
      <c r="D11" s="27">
        <v>27424785429.949963</v>
      </c>
    </row>
    <row r="12" spans="1:4" x14ac:dyDescent="0.25">
      <c r="B12" s="18"/>
      <c r="C12" s="18"/>
      <c r="D12" s="18"/>
    </row>
    <row r="13" spans="1:4" x14ac:dyDescent="0.25">
      <c r="B13" s="18"/>
      <c r="C13" s="18"/>
      <c r="D13" s="18"/>
    </row>
    <row r="14" spans="1:4" x14ac:dyDescent="0.25">
      <c r="B14" s="18"/>
      <c r="C14" s="18"/>
      <c r="D14" s="18"/>
    </row>
    <row r="15" spans="1:4" x14ac:dyDescent="0.25">
      <c r="A15" s="25" t="s">
        <v>112</v>
      </c>
      <c r="B15" s="32" t="s">
        <v>113</v>
      </c>
      <c r="C15" s="32" t="s">
        <v>114</v>
      </c>
      <c r="D15" s="32" t="s">
        <v>115</v>
      </c>
    </row>
    <row r="16" spans="1:4" x14ac:dyDescent="0.25">
      <c r="A16" s="33" t="s">
        <v>117</v>
      </c>
      <c r="B16" s="10">
        <v>71695662735.019928</v>
      </c>
      <c r="C16" s="10">
        <v>19502081848.689888</v>
      </c>
      <c r="D16" s="10">
        <v>18780234598.099945</v>
      </c>
    </row>
    <row r="17" spans="1:4" x14ac:dyDescent="0.25">
      <c r="A17" s="35" t="s">
        <v>121</v>
      </c>
      <c r="B17" s="26">
        <v>478351812.93999994</v>
      </c>
      <c r="C17" s="26">
        <v>886980472.70000005</v>
      </c>
      <c r="D17" s="26">
        <v>886980472.70000005</v>
      </c>
    </row>
    <row r="18" spans="1:4" x14ac:dyDescent="0.25">
      <c r="A18" s="35" t="s">
        <v>122</v>
      </c>
      <c r="B18" s="26">
        <v>0</v>
      </c>
      <c r="C18" s="26">
        <v>334449867.84999985</v>
      </c>
      <c r="D18" s="26">
        <v>319996495.46999979</v>
      </c>
    </row>
    <row r="19" spans="1:4" x14ac:dyDescent="0.25">
      <c r="A19" s="35" t="s">
        <v>130</v>
      </c>
      <c r="B19" s="26">
        <v>71217310922.079926</v>
      </c>
      <c r="C19" s="26">
        <v>18280651508.139889</v>
      </c>
      <c r="D19" s="26">
        <v>17573257629.929947</v>
      </c>
    </row>
    <row r="20" spans="1:4" x14ac:dyDescent="0.25">
      <c r="A20" s="31" t="s">
        <v>131</v>
      </c>
      <c r="B20" s="7">
        <v>5715268310.8699913</v>
      </c>
      <c r="C20" s="7">
        <v>962218696.47000265</v>
      </c>
      <c r="D20" s="7">
        <v>962212423.7700026</v>
      </c>
    </row>
    <row r="21" spans="1:4" x14ac:dyDescent="0.25">
      <c r="A21" s="31" t="s">
        <v>123</v>
      </c>
      <c r="B21" s="7">
        <v>65502042611.209938</v>
      </c>
      <c r="C21" s="7">
        <v>17318432811.669888</v>
      </c>
      <c r="D21" s="7">
        <v>16611045206.159945</v>
      </c>
    </row>
    <row r="22" spans="1:4" x14ac:dyDescent="0.25">
      <c r="A22" s="33" t="s">
        <v>118</v>
      </c>
      <c r="B22" s="10">
        <v>35874607918.340042</v>
      </c>
      <c r="C22" s="10">
        <v>8813345451.5900021</v>
      </c>
      <c r="D22" s="10">
        <v>8644550831.8500042</v>
      </c>
    </row>
    <row r="23" spans="1:4" x14ac:dyDescent="0.25">
      <c r="A23" s="35" t="s">
        <v>121</v>
      </c>
      <c r="B23" s="26">
        <v>0</v>
      </c>
      <c r="C23" s="26">
        <v>14654293.23</v>
      </c>
      <c r="D23" s="26">
        <v>14654293.23</v>
      </c>
    </row>
    <row r="24" spans="1:4" x14ac:dyDescent="0.25">
      <c r="A24" s="35" t="s">
        <v>122</v>
      </c>
      <c r="B24" s="26">
        <v>0</v>
      </c>
      <c r="C24" s="26">
        <v>166669891.77999997</v>
      </c>
      <c r="D24" s="26">
        <v>163565546.21999997</v>
      </c>
    </row>
    <row r="25" spans="1:4" x14ac:dyDescent="0.25">
      <c r="A25" s="35" t="s">
        <v>130</v>
      </c>
      <c r="B25" s="26">
        <v>35874607918.340042</v>
      </c>
      <c r="C25" s="26">
        <v>8632021266.5800037</v>
      </c>
      <c r="D25" s="26">
        <v>8466330992.4000034</v>
      </c>
    </row>
    <row r="26" spans="1:4" x14ac:dyDescent="0.25">
      <c r="A26" s="31" t="s">
        <v>131</v>
      </c>
      <c r="B26" s="7">
        <v>0</v>
      </c>
      <c r="C26" s="7">
        <v>30004640.449999973</v>
      </c>
      <c r="D26" s="7">
        <v>30004640.449999973</v>
      </c>
    </row>
    <row r="27" spans="1:4" x14ac:dyDescent="0.25">
      <c r="A27" s="31" t="s">
        <v>123</v>
      </c>
      <c r="B27" s="7">
        <v>35874607918.340042</v>
      </c>
      <c r="C27" s="7">
        <v>8602016626.130003</v>
      </c>
      <c r="D27" s="7">
        <v>8436326351.9500036</v>
      </c>
    </row>
    <row r="28" spans="1:4" x14ac:dyDescent="0.25">
      <c r="A28" s="34" t="s">
        <v>116</v>
      </c>
      <c r="B28" s="27">
        <v>107570270653.35997</v>
      </c>
      <c r="C28" s="27">
        <v>28315427300.279892</v>
      </c>
      <c r="D28" s="27">
        <v>27424785429.949951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66" sqref="B66"/>
    </sheetView>
  </sheetViews>
  <sheetFormatPr baseColWidth="10" defaultRowHeight="15" x14ac:dyDescent="0.25"/>
  <cols>
    <col min="1" max="1" width="45.7109375" bestFit="1" customWidth="1"/>
    <col min="2" max="2" width="20.7109375" style="18" bestFit="1" customWidth="1"/>
    <col min="3" max="3" width="23.140625" style="18" bestFit="1" customWidth="1"/>
    <col min="4" max="4" width="18.85546875" style="18" bestFit="1" customWidth="1"/>
    <col min="5" max="7" width="17.85546875" style="18" bestFit="1" customWidth="1"/>
  </cols>
  <sheetData>
    <row r="1" spans="1:7" ht="12.75" customHeight="1" x14ac:dyDescent="0.25">
      <c r="A1" s="17"/>
      <c r="B1" s="43" t="s">
        <v>41</v>
      </c>
      <c r="C1" s="43"/>
      <c r="D1" s="43"/>
      <c r="E1" s="43"/>
      <c r="F1" s="41"/>
      <c r="G1" s="41"/>
    </row>
    <row r="2" spans="1:7" ht="11.65" customHeight="1" x14ac:dyDescent="0.25">
      <c r="A2" s="17"/>
      <c r="B2" s="44" t="s">
        <v>43</v>
      </c>
      <c r="C2" s="44"/>
      <c r="D2" s="44"/>
      <c r="E2" s="44"/>
      <c r="F2" s="41"/>
      <c r="G2" s="41"/>
    </row>
    <row r="3" spans="1:7" ht="11.1" customHeight="1" x14ac:dyDescent="0.25">
      <c r="A3" s="17"/>
      <c r="B3" s="40" t="s">
        <v>120</v>
      </c>
      <c r="C3" s="40"/>
      <c r="D3" s="40"/>
      <c r="E3" s="40"/>
      <c r="F3" s="45" t="s">
        <v>44</v>
      </c>
      <c r="G3" s="45"/>
    </row>
    <row r="4" spans="1:7" ht="11.1" customHeight="1" x14ac:dyDescent="0.25">
      <c r="A4" s="17"/>
      <c r="B4" s="40" t="s">
        <v>45</v>
      </c>
      <c r="C4" s="40"/>
      <c r="D4" s="40"/>
      <c r="E4" s="40"/>
      <c r="F4" s="41"/>
      <c r="G4" s="41"/>
    </row>
    <row r="5" spans="1:7" ht="6" customHeight="1" x14ac:dyDescent="0.25">
      <c r="A5" s="42"/>
      <c r="B5" s="42"/>
      <c r="C5" s="22"/>
      <c r="D5" s="22"/>
      <c r="E5" s="41"/>
      <c r="F5" s="41"/>
      <c r="G5" s="22"/>
    </row>
    <row r="7" spans="1:7" ht="13.5" customHeight="1" x14ac:dyDescent="0.25">
      <c r="A7" s="12" t="s">
        <v>12</v>
      </c>
      <c r="B7" s="19" t="s">
        <v>46</v>
      </c>
      <c r="C7" s="20" t="s">
        <v>47</v>
      </c>
      <c r="D7" s="20" t="s">
        <v>48</v>
      </c>
      <c r="E7" s="20" t="s">
        <v>10</v>
      </c>
      <c r="F7" s="20" t="s">
        <v>49</v>
      </c>
      <c r="G7" s="21" t="s">
        <v>50</v>
      </c>
    </row>
    <row r="9" spans="1:7" ht="9.1999999999999993" customHeight="1" x14ac:dyDescent="0.25">
      <c r="A9" s="13" t="s">
        <v>51</v>
      </c>
      <c r="B9" s="22"/>
      <c r="C9" s="22"/>
      <c r="D9" s="22"/>
      <c r="E9" s="22"/>
      <c r="F9" s="22"/>
      <c r="G9" s="22"/>
    </row>
    <row r="10" spans="1:7" ht="9.1999999999999993" customHeight="1" x14ac:dyDescent="0.25">
      <c r="A10" s="14" t="s">
        <v>52</v>
      </c>
      <c r="B10" s="23">
        <v>11188208572</v>
      </c>
      <c r="C10" s="23">
        <v>201837799</v>
      </c>
      <c r="D10" s="23">
        <v>11390046371</v>
      </c>
      <c r="E10" s="23">
        <v>2812128184</v>
      </c>
      <c r="F10" s="23">
        <v>2812128184</v>
      </c>
      <c r="G10" s="23">
        <v>-8376080388</v>
      </c>
    </row>
    <row r="11" spans="1:7" ht="9.1999999999999993" customHeight="1" x14ac:dyDescent="0.25">
      <c r="A11" s="14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9.1999999999999993" customHeight="1" x14ac:dyDescent="0.25">
      <c r="A12" s="14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9.1999999999999993" customHeight="1" x14ac:dyDescent="0.25">
      <c r="A13" s="14" t="s">
        <v>55</v>
      </c>
      <c r="B13" s="23">
        <v>11457939854</v>
      </c>
      <c r="C13" s="23">
        <v>88563</v>
      </c>
      <c r="D13" s="23">
        <v>11458028416</v>
      </c>
      <c r="E13" s="23">
        <v>3897459152</v>
      </c>
      <c r="F13" s="23">
        <v>3897459152</v>
      </c>
      <c r="G13" s="23">
        <v>-7560480702</v>
      </c>
    </row>
    <row r="14" spans="1:7" ht="9.1999999999999993" customHeight="1" x14ac:dyDescent="0.25">
      <c r="A14" s="14" t="s">
        <v>56</v>
      </c>
      <c r="B14" s="23">
        <v>331587010</v>
      </c>
      <c r="C14" s="23">
        <v>169119</v>
      </c>
      <c r="D14" s="23">
        <v>331756130</v>
      </c>
      <c r="E14" s="23">
        <v>56629801</v>
      </c>
      <c r="F14" s="23">
        <v>56629801</v>
      </c>
      <c r="G14" s="23">
        <v>-274957210</v>
      </c>
    </row>
    <row r="15" spans="1:7" ht="9.1999999999999993" customHeight="1" x14ac:dyDescent="0.25">
      <c r="A15" s="14" t="s">
        <v>57</v>
      </c>
      <c r="B15" s="23">
        <v>4921963423</v>
      </c>
      <c r="C15" s="23">
        <v>376369782</v>
      </c>
      <c r="D15" s="23">
        <v>5298333205</v>
      </c>
      <c r="E15" s="23">
        <v>2112508462</v>
      </c>
      <c r="F15" s="23">
        <v>2112508462</v>
      </c>
      <c r="G15" s="23">
        <v>-2809454961</v>
      </c>
    </row>
    <row r="16" spans="1:7" ht="9.1999999999999993" customHeight="1" x14ac:dyDescent="0.25">
      <c r="A16" s="14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9.1999999999999993" customHeight="1" x14ac:dyDescent="0.25">
      <c r="A17" s="14" t="s">
        <v>59</v>
      </c>
      <c r="B17" s="23">
        <v>39562368194</v>
      </c>
      <c r="C17" s="23">
        <v>0</v>
      </c>
      <c r="D17" s="23">
        <v>39562368194</v>
      </c>
      <c r="E17" s="23">
        <v>10818416114</v>
      </c>
      <c r="F17" s="23">
        <v>10818416114</v>
      </c>
      <c r="G17" s="23">
        <v>-28743952080</v>
      </c>
    </row>
    <row r="18" spans="1:7" ht="9.1999999999999993" customHeight="1" x14ac:dyDescent="0.25">
      <c r="A18" s="14" t="s">
        <v>60</v>
      </c>
      <c r="B18" s="23">
        <v>29832923781</v>
      </c>
      <c r="C18" s="23">
        <v>0</v>
      </c>
      <c r="D18" s="23">
        <v>29832923781</v>
      </c>
      <c r="E18" s="23">
        <v>7748362522</v>
      </c>
      <c r="F18" s="23">
        <v>7748362522</v>
      </c>
      <c r="G18" s="23">
        <v>-22084561259</v>
      </c>
    </row>
    <row r="19" spans="1:7" ht="9.1999999999999993" customHeight="1" x14ac:dyDescent="0.25">
      <c r="A19" s="14" t="s">
        <v>61</v>
      </c>
      <c r="B19" s="23">
        <v>1496983435</v>
      </c>
      <c r="C19" s="23">
        <v>0</v>
      </c>
      <c r="D19" s="23">
        <v>1496983435</v>
      </c>
      <c r="E19" s="23">
        <v>392864925</v>
      </c>
      <c r="F19" s="23">
        <v>392864925</v>
      </c>
      <c r="G19" s="23">
        <v>-1104118510</v>
      </c>
    </row>
    <row r="20" spans="1:7" ht="9.1999999999999993" customHeight="1" x14ac:dyDescent="0.25">
      <c r="A20" s="14" t="s">
        <v>62</v>
      </c>
      <c r="B20" s="23">
        <v>1956257235</v>
      </c>
      <c r="C20" s="23">
        <v>0</v>
      </c>
      <c r="D20" s="23">
        <v>1956257235</v>
      </c>
      <c r="E20" s="23">
        <v>455213634</v>
      </c>
      <c r="F20" s="23">
        <v>455213634</v>
      </c>
      <c r="G20" s="23">
        <v>-1501043601</v>
      </c>
    </row>
    <row r="21" spans="1:7" ht="9.1999999999999993" customHeight="1" x14ac:dyDescent="0.25">
      <c r="A21" s="14" t="s">
        <v>63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9.1999999999999993" customHeight="1" x14ac:dyDescent="0.25">
      <c r="A22" s="14" t="s">
        <v>64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ht="9.1999999999999993" customHeight="1" x14ac:dyDescent="0.25">
      <c r="A23" s="14" t="s">
        <v>65</v>
      </c>
      <c r="B23" s="23">
        <v>761319141</v>
      </c>
      <c r="C23" s="23">
        <v>0</v>
      </c>
      <c r="D23" s="23">
        <v>761319141</v>
      </c>
      <c r="E23" s="23">
        <v>209950413</v>
      </c>
      <c r="F23" s="23">
        <v>209950413</v>
      </c>
      <c r="G23" s="23">
        <v>-551368728</v>
      </c>
    </row>
    <row r="24" spans="1:7" ht="9.1999999999999993" customHeight="1" x14ac:dyDescent="0.25">
      <c r="A24" s="14" t="s">
        <v>66</v>
      </c>
      <c r="B24" s="23">
        <v>336774309</v>
      </c>
      <c r="C24" s="23">
        <v>0</v>
      </c>
      <c r="D24" s="23">
        <v>336774309</v>
      </c>
      <c r="E24" s="23">
        <v>87438460</v>
      </c>
      <c r="F24" s="23">
        <v>87438460</v>
      </c>
      <c r="G24" s="23">
        <v>-249335849</v>
      </c>
    </row>
    <row r="25" spans="1:7" ht="9.1999999999999993" customHeight="1" x14ac:dyDescent="0.25">
      <c r="A25" s="14" t="s">
        <v>67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9.1999999999999993" customHeight="1" x14ac:dyDescent="0.25">
      <c r="A26" s="14" t="s">
        <v>68</v>
      </c>
      <c r="B26" s="23">
        <v>1262362009</v>
      </c>
      <c r="C26" s="23">
        <v>0</v>
      </c>
      <c r="D26" s="23">
        <v>1262362009</v>
      </c>
      <c r="E26" s="23">
        <v>235463587</v>
      </c>
      <c r="F26" s="23">
        <v>235463587</v>
      </c>
      <c r="G26" s="23">
        <v>-1026898422</v>
      </c>
    </row>
    <row r="27" spans="1:7" ht="9.1999999999999993" customHeight="1" x14ac:dyDescent="0.25">
      <c r="A27" s="14" t="s">
        <v>69</v>
      </c>
      <c r="B27" s="23">
        <v>3915748284</v>
      </c>
      <c r="C27" s="23">
        <v>0</v>
      </c>
      <c r="D27" s="23">
        <v>3915748284</v>
      </c>
      <c r="E27" s="23">
        <v>1689122573</v>
      </c>
      <c r="F27" s="23">
        <v>1689122573</v>
      </c>
      <c r="G27" s="23">
        <v>-2226625711</v>
      </c>
    </row>
    <row r="28" spans="1:7" ht="9.1999999999999993" customHeight="1" x14ac:dyDescent="0.25">
      <c r="A28" s="14" t="s">
        <v>70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ht="9.1999999999999993" customHeight="1" x14ac:dyDescent="0.25">
      <c r="A29" s="14" t="s">
        <v>71</v>
      </c>
      <c r="B29" s="23">
        <v>2483595681</v>
      </c>
      <c r="C29" s="23">
        <v>110134</v>
      </c>
      <c r="D29" s="23">
        <v>2483705815</v>
      </c>
      <c r="E29" s="23">
        <v>655389890</v>
      </c>
      <c r="F29" s="23">
        <v>655389890</v>
      </c>
      <c r="G29" s="23">
        <v>-1828205791</v>
      </c>
    </row>
    <row r="30" spans="1:7" ht="9.1999999999999993" customHeight="1" x14ac:dyDescent="0.25">
      <c r="A30" s="14" t="s">
        <v>72</v>
      </c>
      <c r="B30" s="23">
        <v>86271</v>
      </c>
      <c r="C30" s="23">
        <v>673</v>
      </c>
      <c r="D30" s="23">
        <v>86943</v>
      </c>
      <c r="E30" s="23">
        <v>86457</v>
      </c>
      <c r="F30" s="23">
        <v>86457</v>
      </c>
      <c r="G30" s="23">
        <v>187</v>
      </c>
    </row>
    <row r="31" spans="1:7" ht="9.1999999999999993" customHeight="1" x14ac:dyDescent="0.25">
      <c r="A31" s="14" t="s">
        <v>73</v>
      </c>
      <c r="B31" s="23">
        <v>119854424</v>
      </c>
      <c r="C31" s="23">
        <v>0</v>
      </c>
      <c r="D31" s="23">
        <v>119854424</v>
      </c>
      <c r="E31" s="23">
        <v>29963604</v>
      </c>
      <c r="F31" s="23">
        <v>29963604</v>
      </c>
      <c r="G31" s="23">
        <v>-89890820</v>
      </c>
    </row>
    <row r="32" spans="1:7" ht="9.1999999999999993" customHeight="1" x14ac:dyDescent="0.25">
      <c r="A32" s="14" t="s">
        <v>74</v>
      </c>
      <c r="B32" s="23">
        <v>0</v>
      </c>
      <c r="C32" s="23">
        <v>0</v>
      </c>
      <c r="D32" s="23">
        <v>0</v>
      </c>
      <c r="E32" s="23">
        <v>154552812</v>
      </c>
      <c r="F32" s="23">
        <v>154552812</v>
      </c>
      <c r="G32" s="23">
        <v>154552812</v>
      </c>
    </row>
    <row r="33" spans="1:7" ht="9.1999999999999993" customHeight="1" x14ac:dyDescent="0.25">
      <c r="A33" s="14" t="s">
        <v>75</v>
      </c>
      <c r="B33" s="23">
        <v>46732526</v>
      </c>
      <c r="C33" s="23">
        <v>0</v>
      </c>
      <c r="D33" s="23">
        <v>46732526</v>
      </c>
      <c r="E33" s="23">
        <v>8379307</v>
      </c>
      <c r="F33" s="23">
        <v>8379307</v>
      </c>
      <c r="G33" s="23">
        <v>-38353219</v>
      </c>
    </row>
    <row r="34" spans="1:7" ht="9.1999999999999993" customHeight="1" x14ac:dyDescent="0.25">
      <c r="A34" s="14" t="s">
        <v>76</v>
      </c>
      <c r="B34" s="23">
        <v>2316922460</v>
      </c>
      <c r="C34" s="23">
        <v>109461</v>
      </c>
      <c r="D34" s="23">
        <v>2317031921</v>
      </c>
      <c r="E34" s="23">
        <v>462407709</v>
      </c>
      <c r="F34" s="23">
        <v>462407709</v>
      </c>
      <c r="G34" s="23">
        <v>-1854514751</v>
      </c>
    </row>
    <row r="35" spans="1:7" ht="9.1999999999999993" customHeight="1" x14ac:dyDescent="0.25">
      <c r="A35" s="14" t="s">
        <v>77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9.1999999999999993" customHeight="1" x14ac:dyDescent="0.25">
      <c r="A36" s="14" t="s">
        <v>78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9.1999999999999993" customHeight="1" x14ac:dyDescent="0.25">
      <c r="A37" s="14" t="s">
        <v>79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ht="9.1999999999999993" customHeight="1" x14ac:dyDescent="0.25">
      <c r="A38" s="14" t="s">
        <v>80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9.1999999999999993" customHeight="1" x14ac:dyDescent="0.25">
      <c r="A39" s="14" t="s">
        <v>81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ht="9.1999999999999993" customHeight="1" x14ac:dyDescent="0.25">
      <c r="A40" s="14" t="s">
        <v>82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ht="9.1999999999999993" customHeight="1" x14ac:dyDescent="0.25">
      <c r="A41" s="13" t="s">
        <v>83</v>
      </c>
      <c r="B41" s="24">
        <v>69945662734</v>
      </c>
      <c r="C41" s="24">
        <v>578575396</v>
      </c>
      <c r="D41" s="24">
        <v>70524238130</v>
      </c>
      <c r="E41" s="24">
        <v>20352531602</v>
      </c>
      <c r="F41" s="24">
        <v>20352531602</v>
      </c>
      <c r="G41" s="24">
        <v>-49593131132</v>
      </c>
    </row>
    <row r="42" spans="1:7" ht="9.1999999999999993" customHeight="1" x14ac:dyDescent="0.25">
      <c r="A42" s="13" t="s">
        <v>84</v>
      </c>
      <c r="B42" s="22"/>
      <c r="C42" s="22"/>
      <c r="D42" s="22"/>
      <c r="E42" s="22"/>
      <c r="F42" s="22"/>
      <c r="G42" s="24">
        <v>0</v>
      </c>
    </row>
    <row r="43" spans="1:7" ht="9.1999999999999993" customHeight="1" x14ac:dyDescent="0.25">
      <c r="A43" s="13" t="s">
        <v>85</v>
      </c>
      <c r="B43" s="22"/>
      <c r="C43" s="22"/>
      <c r="D43" s="22"/>
      <c r="E43" s="22"/>
      <c r="F43" s="22"/>
      <c r="G43" s="22"/>
    </row>
    <row r="44" spans="1:7" ht="9.1999999999999993" customHeight="1" x14ac:dyDescent="0.25">
      <c r="A44" s="14" t="s">
        <v>86</v>
      </c>
      <c r="B44" s="23">
        <v>30079292757</v>
      </c>
      <c r="C44" s="23">
        <v>263173518</v>
      </c>
      <c r="D44" s="23">
        <v>30342466275</v>
      </c>
      <c r="E44" s="23">
        <v>7713332289</v>
      </c>
      <c r="F44" s="23">
        <v>7713332289</v>
      </c>
      <c r="G44" s="23">
        <v>-22365960468</v>
      </c>
    </row>
    <row r="45" spans="1:7" ht="9.1999999999999993" customHeight="1" x14ac:dyDescent="0.25">
      <c r="A45" s="14" t="s">
        <v>87</v>
      </c>
      <c r="B45" s="23">
        <v>17459334266</v>
      </c>
      <c r="C45" s="23">
        <v>0</v>
      </c>
      <c r="D45" s="23">
        <v>17459334266</v>
      </c>
      <c r="E45" s="23">
        <v>4545860810</v>
      </c>
      <c r="F45" s="23">
        <v>4545860810</v>
      </c>
      <c r="G45" s="23">
        <v>-12913473456</v>
      </c>
    </row>
    <row r="46" spans="1:7" ht="9.1999999999999993" customHeight="1" x14ac:dyDescent="0.25">
      <c r="A46" s="14" t="s">
        <v>88</v>
      </c>
      <c r="B46" s="23">
        <v>3655853309</v>
      </c>
      <c r="C46" s="23">
        <v>55667607</v>
      </c>
      <c r="D46" s="23">
        <v>3711520916</v>
      </c>
      <c r="E46" s="23">
        <v>836736967</v>
      </c>
      <c r="F46" s="23">
        <v>836736967</v>
      </c>
      <c r="G46" s="23">
        <v>-2819116342</v>
      </c>
    </row>
    <row r="47" spans="1:7" ht="9.1999999999999993" customHeight="1" x14ac:dyDescent="0.25">
      <c r="A47" s="14" t="s">
        <v>89</v>
      </c>
      <c r="B47" s="23">
        <v>1941185230</v>
      </c>
      <c r="C47" s="23">
        <v>-11630540</v>
      </c>
      <c r="D47" s="23">
        <v>1929554690</v>
      </c>
      <c r="E47" s="23">
        <v>539174937</v>
      </c>
      <c r="F47" s="23">
        <v>539174937</v>
      </c>
      <c r="G47" s="23">
        <v>-1402010293</v>
      </c>
    </row>
    <row r="48" spans="1:7" ht="9.1999999999999993" customHeight="1" x14ac:dyDescent="0.25">
      <c r="A48" s="14" t="s">
        <v>90</v>
      </c>
      <c r="B48" s="23">
        <v>3667231300</v>
      </c>
      <c r="C48" s="23">
        <v>12215444</v>
      </c>
      <c r="D48" s="23">
        <v>3679446744</v>
      </c>
      <c r="E48" s="23">
        <v>919861686</v>
      </c>
      <c r="F48" s="23">
        <v>919861686</v>
      </c>
      <c r="G48" s="23">
        <v>-2747369614</v>
      </c>
    </row>
    <row r="49" spans="1:7" ht="9.1999999999999993" customHeight="1" x14ac:dyDescent="0.25">
      <c r="A49" s="14" t="s">
        <v>91</v>
      </c>
      <c r="B49" s="23">
        <v>910483952</v>
      </c>
      <c r="C49" s="23">
        <v>58673597</v>
      </c>
      <c r="D49" s="23">
        <v>969157549</v>
      </c>
      <c r="E49" s="23">
        <v>242289384</v>
      </c>
      <c r="F49" s="23">
        <v>242289384</v>
      </c>
      <c r="G49" s="23">
        <v>-668194568</v>
      </c>
    </row>
    <row r="50" spans="1:7" ht="9.1999999999999993" customHeight="1" x14ac:dyDescent="0.25">
      <c r="A50" s="14" t="s">
        <v>92</v>
      </c>
      <c r="B50" s="23">
        <v>353724813</v>
      </c>
      <c r="C50" s="23">
        <v>0</v>
      </c>
      <c r="D50" s="23">
        <v>353724813</v>
      </c>
      <c r="E50" s="23">
        <v>93900480</v>
      </c>
      <c r="F50" s="23">
        <v>93900480</v>
      </c>
      <c r="G50" s="23">
        <v>-259824333</v>
      </c>
    </row>
    <row r="51" spans="1:7" ht="9.1999999999999993" customHeight="1" x14ac:dyDescent="0.25">
      <c r="A51" s="14" t="s">
        <v>93</v>
      </c>
      <c r="B51" s="23">
        <v>356784024</v>
      </c>
      <c r="C51" s="23">
        <v>157535567</v>
      </c>
      <c r="D51" s="23">
        <v>514319592</v>
      </c>
      <c r="E51" s="23">
        <v>106880829</v>
      </c>
      <c r="F51" s="23">
        <v>106880829</v>
      </c>
      <c r="G51" s="23">
        <v>-249903196</v>
      </c>
    </row>
    <row r="52" spans="1:7" ht="9.1999999999999993" customHeight="1" x14ac:dyDescent="0.25">
      <c r="A52" s="14" t="s">
        <v>94</v>
      </c>
      <c r="B52" s="23">
        <v>1734695863</v>
      </c>
      <c r="C52" s="23">
        <v>-9288158</v>
      </c>
      <c r="D52" s="23">
        <v>1725407705</v>
      </c>
      <c r="E52" s="23">
        <v>428627196</v>
      </c>
      <c r="F52" s="23">
        <v>428627196</v>
      </c>
      <c r="G52" s="23">
        <v>-1306068667</v>
      </c>
    </row>
    <row r="53" spans="1:7" ht="9.1999999999999993" customHeight="1" x14ac:dyDescent="0.25">
      <c r="A53" s="14" t="s">
        <v>78</v>
      </c>
      <c r="B53" s="23">
        <v>5795315162</v>
      </c>
      <c r="C53" s="23">
        <v>212231283</v>
      </c>
      <c r="D53" s="23">
        <v>6007546445</v>
      </c>
      <c r="E53" s="23">
        <v>1281731973</v>
      </c>
      <c r="F53" s="23">
        <v>1281731973</v>
      </c>
      <c r="G53" s="23">
        <v>-4513583189</v>
      </c>
    </row>
    <row r="54" spans="1:7" ht="9.1999999999999993" customHeight="1" x14ac:dyDescent="0.25">
      <c r="A54" s="14" t="s">
        <v>95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9.1999999999999993" customHeight="1" x14ac:dyDescent="0.25">
      <c r="A55" s="14" t="s">
        <v>96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ht="9.1999999999999993" customHeight="1" x14ac:dyDescent="0.25">
      <c r="A56" s="14" t="s">
        <v>97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ht="9.1999999999999993" customHeight="1" x14ac:dyDescent="0.25">
      <c r="A57" s="14" t="s">
        <v>79</v>
      </c>
      <c r="B57" s="23">
        <v>5795315162</v>
      </c>
      <c r="C57" s="23">
        <v>212231283</v>
      </c>
      <c r="D57" s="23">
        <v>6007546445</v>
      </c>
      <c r="E57" s="23">
        <v>1281731973</v>
      </c>
      <c r="F57" s="23">
        <v>1281731973</v>
      </c>
      <c r="G57" s="23">
        <v>-4513583189</v>
      </c>
    </row>
    <row r="58" spans="1:7" ht="9.1999999999999993" customHeight="1" x14ac:dyDescent="0.25">
      <c r="A58" s="14" t="s">
        <v>98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ht="9.1999999999999993" customHeight="1" x14ac:dyDescent="0.25">
      <c r="A59" s="14" t="s">
        <v>99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ht="9.1999999999999993" customHeight="1" x14ac:dyDescent="0.25">
      <c r="A60" s="14" t="s">
        <v>100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ht="9.1999999999999993" customHeight="1" x14ac:dyDescent="0.25">
      <c r="A61" s="14" t="s">
        <v>101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9.1999999999999993" customHeight="1" x14ac:dyDescent="0.25">
      <c r="A62" s="14" t="s">
        <v>102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ht="9.1999999999999993" customHeight="1" x14ac:dyDescent="0.25">
      <c r="A63" s="13" t="s">
        <v>103</v>
      </c>
      <c r="B63" s="24">
        <v>35874607919</v>
      </c>
      <c r="C63" s="24">
        <v>475404801</v>
      </c>
      <c r="D63" s="24">
        <v>36350012720</v>
      </c>
      <c r="E63" s="24">
        <v>8995064262</v>
      </c>
      <c r="F63" s="24">
        <v>8995064262</v>
      </c>
      <c r="G63" s="24">
        <v>-26879543657</v>
      </c>
    </row>
    <row r="64" spans="1:7" ht="9.1999999999999993" customHeight="1" x14ac:dyDescent="0.25">
      <c r="A64" s="13" t="s">
        <v>104</v>
      </c>
      <c r="B64" s="24">
        <v>1750000000</v>
      </c>
      <c r="C64" s="24">
        <v>2643502238</v>
      </c>
      <c r="D64" s="24">
        <v>4393502238</v>
      </c>
      <c r="E64" s="24">
        <v>750000000</v>
      </c>
      <c r="F64" s="24">
        <v>750000000</v>
      </c>
      <c r="G64" s="24">
        <v>-1000000000</v>
      </c>
    </row>
    <row r="65" spans="1:7" ht="9.1999999999999993" customHeight="1" x14ac:dyDescent="0.25">
      <c r="A65" s="14" t="s">
        <v>105</v>
      </c>
      <c r="B65" s="23">
        <v>1750000000</v>
      </c>
      <c r="C65" s="23">
        <v>2643502238</v>
      </c>
      <c r="D65" s="23">
        <v>4393502238</v>
      </c>
      <c r="E65" s="23">
        <v>750000000</v>
      </c>
      <c r="F65" s="23">
        <v>750000000</v>
      </c>
      <c r="G65" s="23">
        <v>-1000000000</v>
      </c>
    </row>
    <row r="66" spans="1:7" ht="9.1999999999999993" customHeight="1" x14ac:dyDescent="0.25">
      <c r="A66" s="13" t="s">
        <v>106</v>
      </c>
      <c r="B66" s="24">
        <v>107570270653</v>
      </c>
      <c r="C66" s="24">
        <v>3697482435</v>
      </c>
      <c r="D66" s="24">
        <v>111267753088</v>
      </c>
      <c r="E66" s="24">
        <v>30097595865</v>
      </c>
      <c r="F66" s="24">
        <v>30097595865</v>
      </c>
      <c r="G66" s="24">
        <v>-77472674788</v>
      </c>
    </row>
    <row r="67" spans="1:7" ht="9.1999999999999993" customHeight="1" x14ac:dyDescent="0.25">
      <c r="A67" s="13" t="s">
        <v>107</v>
      </c>
      <c r="B67" s="22"/>
      <c r="C67" s="22"/>
      <c r="D67" s="22"/>
      <c r="E67" s="22"/>
      <c r="F67" s="22"/>
      <c r="G67" s="22"/>
    </row>
    <row r="68" spans="1:7" ht="9.1999999999999993" customHeight="1" x14ac:dyDescent="0.25">
      <c r="A68" s="14" t="s">
        <v>108</v>
      </c>
      <c r="B68" s="23">
        <v>1750000000</v>
      </c>
      <c r="C68" s="23">
        <v>2643502238</v>
      </c>
      <c r="D68" s="23">
        <v>4393502238</v>
      </c>
      <c r="E68" s="23">
        <v>750000000</v>
      </c>
      <c r="F68" s="23">
        <v>750000000</v>
      </c>
      <c r="G68" s="23">
        <v>-1000000000</v>
      </c>
    </row>
    <row r="69" spans="1:7" ht="9.1999999999999993" customHeight="1" x14ac:dyDescent="0.25">
      <c r="A69" s="14" t="s">
        <v>109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ht="9.1999999999999993" customHeight="1" x14ac:dyDescent="0.25">
      <c r="A70" s="13" t="s">
        <v>104</v>
      </c>
      <c r="B70" s="24">
        <v>1750000000</v>
      </c>
      <c r="C70" s="24">
        <v>2643502238</v>
      </c>
      <c r="D70" s="24">
        <v>4393502238</v>
      </c>
      <c r="E70" s="24">
        <v>750000000</v>
      </c>
      <c r="F70" s="24">
        <v>750000000</v>
      </c>
      <c r="G70" s="24">
        <v>-1000000000</v>
      </c>
    </row>
    <row r="72" spans="1:7" x14ac:dyDescent="0.25">
      <c r="A72" t="s">
        <v>128</v>
      </c>
      <c r="B72" s="18">
        <f>++B70+B41</f>
        <v>71695662734</v>
      </c>
      <c r="C72" s="18">
        <f t="shared" ref="C72:G72" si="0">++C70+C41</f>
        <v>3222077634</v>
      </c>
      <c r="D72" s="18">
        <f t="shared" si="0"/>
        <v>74917740368</v>
      </c>
      <c r="E72" s="18">
        <f t="shared" si="0"/>
        <v>21102531602</v>
      </c>
      <c r="F72" s="18">
        <f t="shared" si="0"/>
        <v>21102531602</v>
      </c>
      <c r="G72" s="18">
        <f t="shared" si="0"/>
        <v>-50593131132</v>
      </c>
    </row>
    <row r="73" spans="1:7" x14ac:dyDescent="0.25">
      <c r="A73" t="s">
        <v>128</v>
      </c>
      <c r="B73" s="18">
        <f>++B63</f>
        <v>35874607919</v>
      </c>
      <c r="C73" s="18">
        <f t="shared" ref="C73:G73" si="1">++C63</f>
        <v>475404801</v>
      </c>
      <c r="D73" s="18">
        <f t="shared" si="1"/>
        <v>36350012720</v>
      </c>
      <c r="E73" s="18">
        <f t="shared" si="1"/>
        <v>8995064262</v>
      </c>
      <c r="F73" s="18">
        <f t="shared" si="1"/>
        <v>8995064262</v>
      </c>
      <c r="G73" s="18">
        <f t="shared" si="1"/>
        <v>-26879543657</v>
      </c>
    </row>
    <row r="74" spans="1:7" x14ac:dyDescent="0.25">
      <c r="A74" t="s">
        <v>129</v>
      </c>
      <c r="B74" s="29">
        <f>++B73+B72</f>
        <v>107570270653</v>
      </c>
      <c r="C74" s="29">
        <f t="shared" ref="C74:G74" si="2">++C73+C72</f>
        <v>3697482435</v>
      </c>
      <c r="D74" s="29">
        <f t="shared" si="2"/>
        <v>111267753088</v>
      </c>
      <c r="E74" s="29">
        <f t="shared" si="2"/>
        <v>30097595864</v>
      </c>
      <c r="F74" s="29">
        <f t="shared" si="2"/>
        <v>30097595864</v>
      </c>
      <c r="G74" s="29">
        <f t="shared" si="2"/>
        <v>-77472674789</v>
      </c>
    </row>
    <row r="77" spans="1:7" x14ac:dyDescent="0.25">
      <c r="A77" s="15" t="s">
        <v>110</v>
      </c>
    </row>
    <row r="78" spans="1:7" x14ac:dyDescent="0.25">
      <c r="A78" s="15" t="s">
        <v>111</v>
      </c>
    </row>
    <row r="81" spans="1:1" x14ac:dyDescent="0.25">
      <c r="A81" s="16"/>
    </row>
  </sheetData>
  <mergeCells count="10">
    <mergeCell ref="B4:E4"/>
    <mergeCell ref="F4:G4"/>
    <mergeCell ref="A5:B5"/>
    <mergeCell ref="E5:F5"/>
    <mergeCell ref="B1:E1"/>
    <mergeCell ref="F1:G1"/>
    <mergeCell ref="B2:E2"/>
    <mergeCell ref="F2:G2"/>
    <mergeCell ref="B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1ER. TRIM</vt:lpstr>
      <vt:lpstr>egreso</vt:lpstr>
      <vt:lpstr>INGRESO</vt:lpstr>
      <vt:lpstr>'1ER. TRIM'!Área_de_impresión</vt:lpstr>
      <vt:lpstr>'1ER. TRIM'!Títulos_a_imprimir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ERGARCIA</dc:creator>
  <cp:lastModifiedBy>Dora Ivonne Fong Rascón</cp:lastModifiedBy>
  <cp:lastPrinted>2025-04-25T21:32:18Z</cp:lastPrinted>
  <dcterms:created xsi:type="dcterms:W3CDTF">2024-04-19T19:12:10Z</dcterms:created>
  <dcterms:modified xsi:type="dcterms:W3CDTF">2025-04-25T21:32:38Z</dcterms:modified>
</cp:coreProperties>
</file>