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comments5.xml" ContentType="application/vnd.openxmlformats-officedocument.spreadsheetml.comments+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comments9.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0.253.16.150\Departamento de Informacion Financiera Concentrado Compartido\REPORTES\REPORTES TRIMESTRALES A CONTABILIDAD\Concentrado Deuda, Contingente y Certificados Bursátiles\2025\4to trimestre\"/>
    </mc:Choice>
  </mc:AlternateContent>
  <xr:revisionPtr revIDLastSave="0" documentId="13_ncr:1_{7588311A-7942-4890-BBCC-24EAE5DA8F38}" xr6:coauthVersionLast="47" xr6:coauthVersionMax="47" xr10:uidLastSave="{00000000-0000-0000-0000-000000000000}"/>
  <bookViews>
    <workbookView xWindow="23880" yWindow="-3765" windowWidth="38640" windowHeight="21120" tabRatio="531" firstSheet="29" activeTab="29" xr2:uid="{00000000-000D-0000-FFFF-FFFF00000000}"/>
  </bookViews>
  <sheets>
    <sheet name="ene 2015 directa " sheetId="1" state="hidden" r:id="rId1"/>
    <sheet name="FEB 2015 directa  " sheetId="2" state="hidden" r:id="rId2"/>
    <sheet name="Mar directa " sheetId="3" state="hidden" r:id="rId3"/>
    <sheet name="Abr directa" sheetId="13" state="hidden" r:id="rId4"/>
    <sheet name="May directa" sheetId="14" state="hidden" r:id="rId5"/>
    <sheet name="Jun directa" sheetId="15" state="hidden" r:id="rId6"/>
    <sheet name="Jul directa" sheetId="16" state="hidden" r:id="rId7"/>
    <sheet name="Ago directa" sheetId="17" state="hidden" r:id="rId8"/>
    <sheet name="Sep directa" sheetId="18" state="hidden" r:id="rId9"/>
    <sheet name="Oct directa" sheetId="19" state="hidden" r:id="rId10"/>
    <sheet name="Nov directa" sheetId="20" state="hidden" r:id="rId11"/>
    <sheet name="Dic directa 2015" sheetId="21" state="hidden" r:id="rId12"/>
    <sheet name="Ene 2016" sheetId="23" state="hidden" r:id="rId13"/>
    <sheet name="Feb 2016" sheetId="24" state="hidden" r:id="rId14"/>
    <sheet name="Marz 2016" sheetId="25" state="hidden" r:id="rId15"/>
    <sheet name="Abri 2016" sheetId="26" state="hidden" r:id="rId16"/>
    <sheet name="Mayo 2016" sheetId="27" state="hidden" r:id="rId17"/>
    <sheet name="Junio 2016" sheetId="28" state="hidden" r:id="rId18"/>
    <sheet name="Julio 2016" sheetId="29" state="hidden" r:id="rId19"/>
    <sheet name="Agos 2016" sheetId="30" state="hidden" r:id="rId20"/>
    <sheet name="Sept 2016" sheetId="31" state="hidden" r:id="rId21"/>
    <sheet name="Oct-2016" sheetId="32" state="hidden" r:id="rId22"/>
    <sheet name="Nov-2016" sheetId="34" state="hidden" r:id="rId23"/>
    <sheet name="Dic-2016" sheetId="35" state="hidden" r:id="rId24"/>
    <sheet name="Ene-17" sheetId="36" state="hidden" r:id="rId25"/>
    <sheet name="Feb-17" sheetId="37" state="hidden" r:id="rId26"/>
    <sheet name="Mar-17" sheetId="38" state="hidden" r:id="rId27"/>
    <sheet name="Abr-17" sheetId="40" state="hidden" r:id="rId28"/>
    <sheet name="Jun-17" sheetId="42" state="hidden" r:id="rId29"/>
    <sheet name="JUNIO 2023" sheetId="43" r:id="rId30"/>
  </sheets>
  <definedNames>
    <definedName name="_xlnm.Print_Area" localSheetId="3">'Abr directa'!$A$1:$P$47</definedName>
    <definedName name="_xlnm.Print_Area" localSheetId="27">'Abr-17'!$A$1:$Q$46</definedName>
    <definedName name="_xlnm.Print_Area" localSheetId="15">'Abri 2016'!$A$1:$P$52</definedName>
    <definedName name="_xlnm.Print_Area" localSheetId="7">'Ago directa'!$A$1:$P$49</definedName>
    <definedName name="_xlnm.Print_Area" localSheetId="19">'Agos 2016'!$A$1:$Q$47</definedName>
    <definedName name="_xlnm.Print_Area" localSheetId="11">'Dic directa 2015'!$A$1:$P$54</definedName>
    <definedName name="_xlnm.Print_Area" localSheetId="23">'Dic-2016'!$A$1:$Q$46</definedName>
    <definedName name="_xlnm.Print_Area" localSheetId="0">'ene 2015 directa '!$A$1:$P$45</definedName>
    <definedName name="_xlnm.Print_Area" localSheetId="12">'Ene 2016'!$A$1:$P$48</definedName>
    <definedName name="_xlnm.Print_Area" localSheetId="24">'Ene-17'!$A$1:$Q$46</definedName>
    <definedName name="_xlnm.Print_Area" localSheetId="1">'FEB 2015 directa  '!$A$1:$P$46</definedName>
    <definedName name="_xlnm.Print_Area" localSheetId="13">'Feb 2016'!$A$1:$P$50</definedName>
    <definedName name="_xlnm.Print_Area" localSheetId="25">'Feb-17'!$A$1:$Q$46</definedName>
    <definedName name="_xlnm.Print_Area" localSheetId="6">'Jul directa'!$A$1:$P$49</definedName>
    <definedName name="_xlnm.Print_Area" localSheetId="18">'Julio 2016'!$A$1:$Q$47</definedName>
    <definedName name="_xlnm.Print_Area" localSheetId="5">'Jun directa'!$A$1:$P$51</definedName>
    <definedName name="_xlnm.Print_Area" localSheetId="28">'Jun-17'!$A$1:$O$45</definedName>
    <definedName name="_xlnm.Print_Area" localSheetId="17">'Junio 2016'!$A$1:$Q$47</definedName>
    <definedName name="_xlnm.Print_Area" localSheetId="29">'JUNIO 2023'!$A$1:$O$29</definedName>
    <definedName name="_xlnm.Print_Area" localSheetId="2">'Mar directa '!$A$1:$P$47</definedName>
    <definedName name="_xlnm.Print_Area" localSheetId="26">'Mar-17'!$A$1:$Q$46</definedName>
    <definedName name="_xlnm.Print_Area" localSheetId="14">'Marz 2016'!$A$1:$P$51</definedName>
    <definedName name="_xlnm.Print_Area" localSheetId="4">'May directa'!$A$1:$P$48</definedName>
    <definedName name="_xlnm.Print_Area" localSheetId="16">'Mayo 2016'!$A$1:$Q$48</definedName>
    <definedName name="_xlnm.Print_Area" localSheetId="10">'Nov directa'!$A$1:$P$53</definedName>
    <definedName name="_xlnm.Print_Area" localSheetId="22">'Nov-2016'!$A$1:$Q$46</definedName>
    <definedName name="_xlnm.Print_Area" localSheetId="9">'Oct directa'!$A$1:$P$53</definedName>
    <definedName name="_xlnm.Print_Area" localSheetId="21">'Oct-2016'!$A$1:$Q$46</definedName>
    <definedName name="_xlnm.Print_Area" localSheetId="8">'Sep directa'!$A$1:$P$51</definedName>
    <definedName name="_xlnm.Print_Area" localSheetId="20">'Sept 2016'!$A$1:$Q$47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6" i="43" l="1"/>
  <c r="K8" i="43" l="1"/>
  <c r="K9" i="43" s="1"/>
  <c r="M9" i="43"/>
  <c r="I16" i="43" l="1"/>
  <c r="I9" i="43" l="1"/>
  <c r="K14" i="43"/>
  <c r="K16" i="43" l="1"/>
  <c r="K8" i="42"/>
  <c r="K10" i="42"/>
  <c r="M12" i="42"/>
  <c r="I12" i="42"/>
  <c r="K23" i="42" l="1"/>
  <c r="K22" i="42"/>
  <c r="M25" i="42"/>
  <c r="I25" i="42"/>
  <c r="K25" i="42" l="1"/>
  <c r="J39" i="40" l="1"/>
  <c r="J38" i="40"/>
  <c r="E32" i="40"/>
  <c r="L32" i="40"/>
  <c r="L28" i="40"/>
  <c r="G28" i="40"/>
  <c r="E28" i="40"/>
  <c r="P27" i="40"/>
  <c r="J27" i="40"/>
  <c r="P26" i="40"/>
  <c r="J26" i="40"/>
  <c r="P25" i="40"/>
  <c r="J25" i="40"/>
  <c r="P24" i="40"/>
  <c r="J24" i="40"/>
  <c r="J19" i="40"/>
  <c r="E21" i="40"/>
  <c r="J16" i="40"/>
  <c r="J28" i="40" l="1"/>
  <c r="J20" i="40"/>
  <c r="J13" i="40"/>
  <c r="J12" i="40"/>
  <c r="L21" i="40"/>
  <c r="J14" i="40"/>
  <c r="J17" i="40"/>
  <c r="L41" i="40"/>
  <c r="G21" i="40"/>
  <c r="J15" i="40"/>
  <c r="J18" i="40"/>
  <c r="P28" i="40"/>
  <c r="J41" i="40"/>
  <c r="N28" i="40"/>
  <c r="G41" i="40"/>
  <c r="J11" i="40"/>
  <c r="J21" i="40" l="1"/>
  <c r="E32" i="38"/>
  <c r="E32" i="37"/>
  <c r="E32" i="36"/>
  <c r="P27" i="38" l="1"/>
  <c r="P25" i="38"/>
  <c r="L28" i="38"/>
  <c r="G28" i="38"/>
  <c r="E28" i="38"/>
  <c r="J27" i="38"/>
  <c r="P26" i="38"/>
  <c r="J26" i="38"/>
  <c r="J25" i="38"/>
  <c r="J24" i="38"/>
  <c r="E21" i="38"/>
  <c r="J18" i="38"/>
  <c r="J13" i="38"/>
  <c r="J28" i="38" l="1"/>
  <c r="P24" i="38"/>
  <c r="N28" i="38"/>
  <c r="J12" i="38"/>
  <c r="J16" i="38"/>
  <c r="L41" i="38"/>
  <c r="G41" i="38"/>
  <c r="J15" i="38"/>
  <c r="J19" i="38"/>
  <c r="G21" i="38"/>
  <c r="J20" i="38"/>
  <c r="J39" i="38"/>
  <c r="J17" i="38"/>
  <c r="L32" i="38"/>
  <c r="J14" i="38"/>
  <c r="J38" i="38"/>
  <c r="L21" i="38"/>
  <c r="J11" i="38"/>
  <c r="P28" i="38" l="1"/>
  <c r="J41" i="38"/>
  <c r="J21" i="38"/>
  <c r="J39" i="37"/>
  <c r="L41" i="37"/>
  <c r="J38" i="37"/>
  <c r="L32" i="37"/>
  <c r="L28" i="37"/>
  <c r="G28" i="37"/>
  <c r="E28" i="37"/>
  <c r="P27" i="37"/>
  <c r="J27" i="37"/>
  <c r="P26" i="37"/>
  <c r="J26" i="37"/>
  <c r="P25" i="37"/>
  <c r="J25" i="37"/>
  <c r="P24" i="37"/>
  <c r="J24" i="37"/>
  <c r="J20" i="37"/>
  <c r="J19" i="37"/>
  <c r="E21" i="37"/>
  <c r="J18" i="37"/>
  <c r="J28" i="37" l="1"/>
  <c r="L21" i="37"/>
  <c r="P28" i="37"/>
  <c r="J15" i="37"/>
  <c r="G21" i="37"/>
  <c r="J12" i="37"/>
  <c r="J17" i="37"/>
  <c r="J14" i="37"/>
  <c r="J13" i="37"/>
  <c r="J16" i="37"/>
  <c r="J41" i="37"/>
  <c r="N28" i="37"/>
  <c r="G41" i="37"/>
  <c r="J11" i="37"/>
  <c r="L32" i="36" l="1"/>
  <c r="J21" i="37"/>
  <c r="J31" i="35"/>
  <c r="L31" i="35" s="1"/>
  <c r="J30" i="35"/>
  <c r="L30" i="35" s="1"/>
  <c r="G30" i="40" l="1"/>
  <c r="G30" i="38"/>
  <c r="G30" i="37"/>
  <c r="G30" i="36"/>
  <c r="G31" i="40"/>
  <c r="J31" i="40" s="1"/>
  <c r="G31" i="38"/>
  <c r="J31" i="38" s="1"/>
  <c r="G31" i="37"/>
  <c r="J31" i="37" s="1"/>
  <c r="G31" i="36"/>
  <c r="J31" i="36" s="1"/>
  <c r="G32" i="36" l="1"/>
  <c r="G32" i="37"/>
  <c r="J30" i="37"/>
  <c r="J32" i="37" s="1"/>
  <c r="J30" i="38"/>
  <c r="J32" i="38" s="1"/>
  <c r="G32" i="38"/>
  <c r="J30" i="40"/>
  <c r="J32" i="40" s="1"/>
  <c r="G32" i="40"/>
  <c r="J39" i="36"/>
  <c r="P25" i="36"/>
  <c r="P24" i="36"/>
  <c r="L28" i="36"/>
  <c r="G28" i="36"/>
  <c r="E28" i="36"/>
  <c r="J27" i="36"/>
  <c r="P26" i="36"/>
  <c r="J26" i="36"/>
  <c r="J25" i="36"/>
  <c r="J24" i="36"/>
  <c r="E21" i="36"/>
  <c r="J28" i="36" l="1"/>
  <c r="J18" i="36"/>
  <c r="G41" i="36"/>
  <c r="J14" i="36"/>
  <c r="J16" i="36"/>
  <c r="L41" i="36"/>
  <c r="J20" i="36"/>
  <c r="G21" i="36"/>
  <c r="J17" i="36"/>
  <c r="J12" i="36"/>
  <c r="J15" i="36"/>
  <c r="J13" i="36"/>
  <c r="J19" i="36"/>
  <c r="N28" i="36"/>
  <c r="L21" i="36"/>
  <c r="P27" i="36"/>
  <c r="P28" i="36" s="1"/>
  <c r="J38" i="36"/>
  <c r="J41" i="36" s="1"/>
  <c r="J11" i="36"/>
  <c r="E31" i="31"/>
  <c r="L31" i="30"/>
  <c r="E31" i="30"/>
  <c r="L31" i="29"/>
  <c r="E31" i="29"/>
  <c r="L31" i="28"/>
  <c r="J31" i="28"/>
  <c r="E31" i="28"/>
  <c r="L32" i="27"/>
  <c r="E32" i="27"/>
  <c r="L35" i="26"/>
  <c r="E35" i="26"/>
  <c r="L34" i="26"/>
  <c r="L34" i="25"/>
  <c r="L33" i="26"/>
  <c r="J33" i="26"/>
  <c r="L33" i="25"/>
  <c r="L33" i="24"/>
  <c r="L30" i="28"/>
  <c r="L30" i="27"/>
  <c r="L32" i="26"/>
  <c r="L32" i="25"/>
  <c r="L32" i="24"/>
  <c r="L30" i="25"/>
  <c r="L30" i="24"/>
  <c r="L31" i="25"/>
  <c r="L31" i="24"/>
  <c r="L31" i="23"/>
  <c r="L34" i="20"/>
  <c r="L34" i="19"/>
  <c r="L33" i="20"/>
  <c r="L33" i="19"/>
  <c r="L30" i="23"/>
  <c r="L33" i="21"/>
  <c r="L32" i="20"/>
  <c r="L32" i="19"/>
  <c r="L37" i="20"/>
  <c r="L37" i="19"/>
  <c r="L35" i="18"/>
  <c r="L32" i="21"/>
  <c r="L31" i="20"/>
  <c r="L31" i="19"/>
  <c r="L31" i="18"/>
  <c r="L36" i="20"/>
  <c r="L36" i="19"/>
  <c r="L34" i="18"/>
  <c r="L33" i="17"/>
  <c r="L29" i="20"/>
  <c r="L29" i="19"/>
  <c r="L29" i="18"/>
  <c r="L29" i="17"/>
  <c r="L29" i="16"/>
  <c r="L30" i="15"/>
  <c r="L30" i="14"/>
  <c r="L35" i="20"/>
  <c r="L35" i="19"/>
  <c r="L33" i="18"/>
  <c r="L32" i="17"/>
  <c r="L32" i="16"/>
  <c r="L31" i="15"/>
  <c r="L31" i="14"/>
  <c r="L30" i="13"/>
  <c r="L33" i="16"/>
  <c r="L32" i="15"/>
  <c r="L32" i="14"/>
  <c r="L31" i="13"/>
  <c r="L31" i="3"/>
  <c r="L30" i="3"/>
  <c r="L29" i="15"/>
  <c r="L29" i="14"/>
  <c r="L29" i="13"/>
  <c r="L29" i="3"/>
  <c r="N27" i="34"/>
  <c r="N27" i="32"/>
  <c r="N27" i="31"/>
  <c r="N27" i="30"/>
  <c r="N27" i="29"/>
  <c r="N27" i="28"/>
  <c r="N27" i="27"/>
  <c r="N27" i="26"/>
  <c r="N27" i="25"/>
  <c r="N27" i="24"/>
  <c r="N27" i="23"/>
  <c r="N27" i="21"/>
  <c r="N26" i="20"/>
  <c r="N26" i="19"/>
  <c r="N26" i="18"/>
  <c r="N26" i="17"/>
  <c r="N26" i="16"/>
  <c r="N26" i="15"/>
  <c r="N26" i="14"/>
  <c r="N26" i="13"/>
  <c r="N26" i="3"/>
  <c r="N25" i="34"/>
  <c r="N25" i="32"/>
  <c r="N25" i="31"/>
  <c r="N25" i="30"/>
  <c r="N25" i="29"/>
  <c r="N25" i="28"/>
  <c r="N25" i="27"/>
  <c r="N25" i="26"/>
  <c r="N25" i="25"/>
  <c r="N25" i="24"/>
  <c r="N25" i="23"/>
  <c r="N25" i="21"/>
  <c r="N24" i="20"/>
  <c r="N24" i="19"/>
  <c r="N24" i="18"/>
  <c r="N24" i="17"/>
  <c r="N24" i="16"/>
  <c r="N24" i="15"/>
  <c r="N24" i="14"/>
  <c r="N24" i="13"/>
  <c r="N24" i="3"/>
  <c r="N24" i="34"/>
  <c r="N24" i="32"/>
  <c r="N24" i="31"/>
  <c r="N24" i="30"/>
  <c r="N24" i="29"/>
  <c r="N24" i="28"/>
  <c r="N24" i="27"/>
  <c r="N24" i="26"/>
  <c r="N24" i="25"/>
  <c r="N24" i="24"/>
  <c r="N24" i="23"/>
  <c r="N24" i="21"/>
  <c r="N23" i="20"/>
  <c r="N23" i="19"/>
  <c r="N23" i="18"/>
  <c r="N23" i="17"/>
  <c r="N23" i="16"/>
  <c r="N23" i="15"/>
  <c r="N23" i="14"/>
  <c r="N23" i="13"/>
  <c r="N23" i="3"/>
  <c r="J21" i="36" l="1"/>
  <c r="L41" i="35"/>
  <c r="P25" i="35"/>
  <c r="J20" i="35"/>
  <c r="J18" i="35"/>
  <c r="J17" i="35"/>
  <c r="J14" i="35"/>
  <c r="J38" i="35"/>
  <c r="G41" i="35"/>
  <c r="L32" i="35"/>
  <c r="J32" i="35"/>
  <c r="G32" i="35"/>
  <c r="E32" i="35"/>
  <c r="L28" i="35"/>
  <c r="G28" i="35"/>
  <c r="E28" i="35"/>
  <c r="J27" i="35"/>
  <c r="P26" i="35"/>
  <c r="J26" i="35"/>
  <c r="J25" i="35"/>
  <c r="J24" i="35"/>
  <c r="E21" i="35"/>
  <c r="J19" i="35"/>
  <c r="J15" i="35"/>
  <c r="J13" i="35"/>
  <c r="J12" i="35"/>
  <c r="G21" i="35"/>
  <c r="J28" i="35" l="1"/>
  <c r="N28" i="35"/>
  <c r="J39" i="35"/>
  <c r="J41" i="35" s="1"/>
  <c r="P27" i="35"/>
  <c r="J16" i="35"/>
  <c r="L21" i="35"/>
  <c r="J11" i="35"/>
  <c r="P24" i="35"/>
  <c r="L32" i="34"/>
  <c r="J32" i="34"/>
  <c r="P28" i="35" l="1"/>
  <c r="J21" i="35"/>
  <c r="P25" i="34"/>
  <c r="P24" i="34"/>
  <c r="J39" i="34"/>
  <c r="G32" i="34"/>
  <c r="E32" i="34"/>
  <c r="L28" i="34"/>
  <c r="G28" i="34"/>
  <c r="E28" i="34"/>
  <c r="P27" i="34"/>
  <c r="J27" i="34"/>
  <c r="P26" i="34"/>
  <c r="J26" i="34"/>
  <c r="J25" i="34"/>
  <c r="J24" i="34"/>
  <c r="E21" i="34"/>
  <c r="J13" i="34"/>
  <c r="J28" i="34" l="1"/>
  <c r="J16" i="34"/>
  <c r="G21" i="34"/>
  <c r="J14" i="34"/>
  <c r="J17" i="34"/>
  <c r="J20" i="34"/>
  <c r="J12" i="34"/>
  <c r="J15" i="34"/>
  <c r="J18" i="34"/>
  <c r="J19" i="34"/>
  <c r="L41" i="34"/>
  <c r="J38" i="34"/>
  <c r="J41" i="34" s="1"/>
  <c r="L21" i="34"/>
  <c r="P28" i="34"/>
  <c r="N28" i="34"/>
  <c r="G41" i="34"/>
  <c r="J11" i="34"/>
  <c r="J21" i="34" l="1"/>
  <c r="P27" i="32"/>
  <c r="P25" i="32"/>
  <c r="P24" i="32"/>
  <c r="L32" i="32"/>
  <c r="J32" i="32"/>
  <c r="G32" i="32"/>
  <c r="E32" i="32"/>
  <c r="L28" i="32"/>
  <c r="G28" i="32"/>
  <c r="E28" i="32"/>
  <c r="J27" i="32"/>
  <c r="P26" i="32"/>
  <c r="J26" i="32"/>
  <c r="J25" i="32"/>
  <c r="J24" i="32"/>
  <c r="E21" i="32"/>
  <c r="J14" i="32"/>
  <c r="J11" i="32"/>
  <c r="J28" i="32" l="1"/>
  <c r="J17" i="32"/>
  <c r="J39" i="32"/>
  <c r="J13" i="32"/>
  <c r="J15" i="32"/>
  <c r="J18" i="32"/>
  <c r="G41" i="32"/>
  <c r="L41" i="32"/>
  <c r="J20" i="32"/>
  <c r="J16" i="32"/>
  <c r="J38" i="32"/>
  <c r="G21" i="32"/>
  <c r="N28" i="32"/>
  <c r="J19" i="32"/>
  <c r="L21" i="32"/>
  <c r="J12" i="32"/>
  <c r="P28" i="32"/>
  <c r="J41" i="32" l="1"/>
  <c r="J21" i="32"/>
  <c r="J40" i="31" l="1"/>
  <c r="L42" i="31"/>
  <c r="G33" i="31"/>
  <c r="L33" i="31"/>
  <c r="E33" i="31"/>
  <c r="L28" i="31"/>
  <c r="G28" i="31"/>
  <c r="E28" i="31"/>
  <c r="P27" i="31"/>
  <c r="J27" i="31"/>
  <c r="P26" i="31"/>
  <c r="J26" i="31"/>
  <c r="P25" i="31"/>
  <c r="J25" i="31"/>
  <c r="P24" i="31"/>
  <c r="J24" i="31"/>
  <c r="J19" i="31"/>
  <c r="E21" i="31"/>
  <c r="J18" i="31"/>
  <c r="J17" i="31"/>
  <c r="J16" i="31"/>
  <c r="J15" i="31"/>
  <c r="J14" i="31"/>
  <c r="J13" i="31"/>
  <c r="J12" i="31"/>
  <c r="J28" i="31" l="1"/>
  <c r="G21" i="31"/>
  <c r="G42" i="31"/>
  <c r="J39" i="31"/>
  <c r="J42" i="31" s="1"/>
  <c r="P28" i="31"/>
  <c r="N28" i="31"/>
  <c r="J33" i="31"/>
  <c r="J11" i="31"/>
  <c r="J32" i="25" l="1"/>
  <c r="P27" i="30" l="1"/>
  <c r="P25" i="30"/>
  <c r="P24" i="30"/>
  <c r="J40" i="30"/>
  <c r="L42" i="30"/>
  <c r="J39" i="30"/>
  <c r="G33" i="30"/>
  <c r="E33" i="30"/>
  <c r="L33" i="30"/>
  <c r="L28" i="30"/>
  <c r="G28" i="30"/>
  <c r="E28" i="30"/>
  <c r="J27" i="30"/>
  <c r="P26" i="30"/>
  <c r="J26" i="30"/>
  <c r="J25" i="30"/>
  <c r="J24" i="30"/>
  <c r="E21" i="30"/>
  <c r="J13" i="30"/>
  <c r="J28" i="30" l="1"/>
  <c r="J16" i="30"/>
  <c r="J31" i="30"/>
  <c r="J33" i="30" s="1"/>
  <c r="J15" i="30"/>
  <c r="J18" i="30"/>
  <c r="N28" i="30"/>
  <c r="J12" i="30"/>
  <c r="J19" i="30"/>
  <c r="G21" i="30"/>
  <c r="J17" i="30"/>
  <c r="J14" i="30"/>
  <c r="J42" i="30"/>
  <c r="G42" i="30"/>
  <c r="P28" i="30"/>
  <c r="J11" i="30"/>
  <c r="J18" i="29" l="1"/>
  <c r="P27" i="29"/>
  <c r="P25" i="29"/>
  <c r="P24" i="29"/>
  <c r="J20" i="29"/>
  <c r="G33" i="29"/>
  <c r="L28" i="29"/>
  <c r="G28" i="29"/>
  <c r="E28" i="29"/>
  <c r="J27" i="29"/>
  <c r="P26" i="29"/>
  <c r="J26" i="29"/>
  <c r="J25" i="29"/>
  <c r="J24" i="29"/>
  <c r="E21" i="29"/>
  <c r="J19" i="29"/>
  <c r="J17" i="29"/>
  <c r="E33" i="29" l="1"/>
  <c r="J31" i="29"/>
  <c r="J28" i="29"/>
  <c r="L42" i="29"/>
  <c r="J12" i="29"/>
  <c r="J40" i="29"/>
  <c r="G42" i="29"/>
  <c r="J11" i="29"/>
  <c r="J39" i="29"/>
  <c r="G21" i="29"/>
  <c r="N28" i="29"/>
  <c r="P28" i="29"/>
  <c r="J42" i="29" l="1"/>
  <c r="L33" i="28"/>
  <c r="P27" i="28"/>
  <c r="P25" i="28"/>
  <c r="P24" i="28"/>
  <c r="G33" i="28"/>
  <c r="E33" i="28"/>
  <c r="L28" i="28"/>
  <c r="G28" i="28"/>
  <c r="E28" i="28"/>
  <c r="J27" i="28"/>
  <c r="P26" i="28"/>
  <c r="J26" i="28"/>
  <c r="J25" i="28"/>
  <c r="J24" i="28"/>
  <c r="E21" i="28"/>
  <c r="J28" i="28" l="1"/>
  <c r="J12" i="28"/>
  <c r="J19" i="28"/>
  <c r="G21" i="28"/>
  <c r="G42" i="28"/>
  <c r="J11" i="28"/>
  <c r="J17" i="28"/>
  <c r="J20" i="28"/>
  <c r="J40" i="28"/>
  <c r="J18" i="28"/>
  <c r="J33" i="28"/>
  <c r="N28" i="28"/>
  <c r="L42" i="28"/>
  <c r="P28" i="28"/>
  <c r="J39" i="28"/>
  <c r="J42" i="28" l="1"/>
  <c r="G34" i="27"/>
  <c r="J31" i="27" l="1"/>
  <c r="L34" i="27"/>
  <c r="P27" i="27"/>
  <c r="P25" i="27"/>
  <c r="P24" i="27"/>
  <c r="E34" i="27"/>
  <c r="L28" i="27"/>
  <c r="G28" i="27"/>
  <c r="E28" i="27"/>
  <c r="J27" i="27"/>
  <c r="P26" i="27"/>
  <c r="J26" i="27"/>
  <c r="J25" i="27"/>
  <c r="J24" i="27"/>
  <c r="E21" i="27"/>
  <c r="J28" i="27" l="1"/>
  <c r="J12" i="27"/>
  <c r="J18" i="27"/>
  <c r="J13" i="27"/>
  <c r="J16" i="27"/>
  <c r="L43" i="27"/>
  <c r="G43" i="27"/>
  <c r="J41" i="27"/>
  <c r="G21" i="27"/>
  <c r="J19" i="27"/>
  <c r="J20" i="27"/>
  <c r="J40" i="27"/>
  <c r="P28" i="27"/>
  <c r="J17" i="27"/>
  <c r="J14" i="27"/>
  <c r="N28" i="27"/>
  <c r="J32" i="27"/>
  <c r="J34" i="27" s="1"/>
  <c r="J11" i="27"/>
  <c r="J43" i="27" l="1"/>
  <c r="J33" i="25" l="1"/>
  <c r="L37" i="26" l="1"/>
  <c r="J35" i="26" l="1"/>
  <c r="J30" i="26"/>
  <c r="P24" i="26" l="1"/>
  <c r="J44" i="26" l="1"/>
  <c r="L46" i="26"/>
  <c r="J43" i="26"/>
  <c r="G37" i="26"/>
  <c r="E37" i="26"/>
  <c r="J34" i="26"/>
  <c r="L28" i="26"/>
  <c r="G28" i="26"/>
  <c r="E28" i="26"/>
  <c r="P27" i="26"/>
  <c r="J27" i="26"/>
  <c r="P26" i="26"/>
  <c r="J26" i="26"/>
  <c r="P25" i="26"/>
  <c r="J25" i="26"/>
  <c r="J24" i="26"/>
  <c r="J20" i="26"/>
  <c r="E21" i="26"/>
  <c r="J18" i="26"/>
  <c r="J17" i="26"/>
  <c r="J16" i="26"/>
  <c r="J15" i="26"/>
  <c r="J14" i="26"/>
  <c r="J13" i="26"/>
  <c r="J12" i="26"/>
  <c r="L21" i="26"/>
  <c r="J11" i="26"/>
  <c r="J28" i="26" l="1"/>
  <c r="P28" i="26"/>
  <c r="J37" i="26"/>
  <c r="G21" i="26"/>
  <c r="J46" i="26"/>
  <c r="G46" i="26"/>
  <c r="J19" i="26"/>
  <c r="J21" i="26" s="1"/>
  <c r="N28" i="26"/>
  <c r="J34" i="25" l="1"/>
  <c r="J33" i="24" l="1"/>
  <c r="J32" i="24"/>
  <c r="L45" i="25"/>
  <c r="J36" i="25"/>
  <c r="G36" i="25"/>
  <c r="E36" i="25"/>
  <c r="L36" i="25"/>
  <c r="L28" i="25"/>
  <c r="G28" i="25"/>
  <c r="E28" i="25"/>
  <c r="P27" i="25"/>
  <c r="J27" i="25"/>
  <c r="P26" i="25"/>
  <c r="J26" i="25"/>
  <c r="P25" i="25"/>
  <c r="J25" i="25"/>
  <c r="P24" i="25"/>
  <c r="J24" i="25"/>
  <c r="E21" i="25"/>
  <c r="J16" i="25"/>
  <c r="J15" i="25"/>
  <c r="J14" i="25"/>
  <c r="L21" i="25"/>
  <c r="J28" i="25" l="1"/>
  <c r="G45" i="25"/>
  <c r="J43" i="25"/>
  <c r="J12" i="25"/>
  <c r="J13" i="25"/>
  <c r="J18" i="25"/>
  <c r="G21" i="25"/>
  <c r="J17" i="25"/>
  <c r="J11" i="25"/>
  <c r="J20" i="25"/>
  <c r="J19" i="25"/>
  <c r="N28" i="25"/>
  <c r="J42" i="25"/>
  <c r="P28" i="25"/>
  <c r="J31" i="23"/>
  <c r="L35" i="24" l="1"/>
  <c r="J45" i="25"/>
  <c r="J21" i="25"/>
  <c r="P27" i="24"/>
  <c r="P25" i="24"/>
  <c r="P24" i="24"/>
  <c r="J35" i="24"/>
  <c r="G35" i="24"/>
  <c r="E35" i="24"/>
  <c r="L28" i="24"/>
  <c r="G28" i="24"/>
  <c r="E28" i="24"/>
  <c r="J27" i="24"/>
  <c r="P26" i="24"/>
  <c r="J26" i="24"/>
  <c r="J25" i="24"/>
  <c r="J24" i="24"/>
  <c r="E21" i="24"/>
  <c r="J14" i="24"/>
  <c r="J28" i="24" l="1"/>
  <c r="J11" i="24"/>
  <c r="J15" i="24"/>
  <c r="J42" i="24"/>
  <c r="J16" i="24"/>
  <c r="L44" i="24"/>
  <c r="J19" i="24"/>
  <c r="J12" i="24"/>
  <c r="J20" i="24"/>
  <c r="J18" i="24"/>
  <c r="J13" i="24"/>
  <c r="N28" i="24"/>
  <c r="G44" i="24"/>
  <c r="G21" i="24"/>
  <c r="J17" i="24"/>
  <c r="J41" i="24"/>
  <c r="P28" i="24"/>
  <c r="L21" i="24"/>
  <c r="P27" i="23"/>
  <c r="P25" i="23"/>
  <c r="P24" i="23"/>
  <c r="G33" i="23"/>
  <c r="E33" i="23"/>
  <c r="J33" i="23"/>
  <c r="L33" i="23"/>
  <c r="L28" i="23"/>
  <c r="G28" i="23"/>
  <c r="E28" i="23"/>
  <c r="J27" i="23"/>
  <c r="P26" i="23"/>
  <c r="J26" i="23"/>
  <c r="J25" i="23"/>
  <c r="J24" i="23"/>
  <c r="E21" i="23"/>
  <c r="J44" i="24" l="1"/>
  <c r="J21" i="24"/>
  <c r="G42" i="23"/>
  <c r="J40" i="23"/>
  <c r="J28" i="23"/>
  <c r="L42" i="23"/>
  <c r="J14" i="23"/>
  <c r="G21" i="23"/>
  <c r="J13" i="23"/>
  <c r="J17" i="23"/>
  <c r="P28" i="23"/>
  <c r="J39" i="23"/>
  <c r="J12" i="23"/>
  <c r="J16" i="23"/>
  <c r="J20" i="23"/>
  <c r="N28" i="23"/>
  <c r="J11" i="23"/>
  <c r="J15" i="23"/>
  <c r="J19" i="23"/>
  <c r="J18" i="23"/>
  <c r="L21" i="23"/>
  <c r="J36" i="21"/>
  <c r="J37" i="21"/>
  <c r="J38" i="21"/>
  <c r="J34" i="21"/>
  <c r="J42" i="23" l="1"/>
  <c r="J21" i="23"/>
  <c r="J19" i="21"/>
  <c r="J20" i="21" l="1"/>
  <c r="J18" i="21"/>
  <c r="J17" i="21"/>
  <c r="J16" i="21"/>
  <c r="J15" i="21"/>
  <c r="J14" i="21"/>
  <c r="J13" i="21"/>
  <c r="J12" i="21"/>
  <c r="G48" i="21"/>
  <c r="J46" i="21"/>
  <c r="J45" i="21"/>
  <c r="G39" i="21"/>
  <c r="E39" i="21"/>
  <c r="J35" i="21"/>
  <c r="J30" i="21"/>
  <c r="L28" i="21"/>
  <c r="G28" i="21"/>
  <c r="E28" i="21"/>
  <c r="P27" i="21"/>
  <c r="J27" i="21"/>
  <c r="P26" i="21"/>
  <c r="J26" i="21"/>
  <c r="P25" i="21"/>
  <c r="J25" i="21"/>
  <c r="P24" i="21"/>
  <c r="J24" i="21"/>
  <c r="G21" i="21"/>
  <c r="E21" i="21"/>
  <c r="J28" i="21" l="1"/>
  <c r="J39" i="21"/>
  <c r="L48" i="21"/>
  <c r="P28" i="21"/>
  <c r="N28" i="21"/>
  <c r="L39" i="21"/>
  <c r="J48" i="21"/>
  <c r="L21" i="21"/>
  <c r="J11" i="21"/>
  <c r="J21" i="21" s="1"/>
  <c r="J37" i="20"/>
  <c r="J30" i="20"/>
  <c r="J33" i="20" l="1"/>
  <c r="J11" i="20" l="1"/>
  <c r="J45" i="20" l="1"/>
  <c r="J35" i="20"/>
  <c r="J34" i="20"/>
  <c r="J29" i="20"/>
  <c r="P26" i="20"/>
  <c r="P23" i="20"/>
  <c r="J19" i="20"/>
  <c r="J18" i="20"/>
  <c r="J17" i="20"/>
  <c r="J16" i="20"/>
  <c r="J15" i="20"/>
  <c r="J14" i="20"/>
  <c r="J13" i="20"/>
  <c r="J12" i="20"/>
  <c r="G47" i="20"/>
  <c r="G38" i="20"/>
  <c r="E38" i="20"/>
  <c r="L27" i="20"/>
  <c r="G27" i="20"/>
  <c r="E27" i="20"/>
  <c r="J26" i="20"/>
  <c r="P25" i="20"/>
  <c r="J25" i="20"/>
  <c r="J24" i="20"/>
  <c r="J23" i="20"/>
  <c r="G20" i="20"/>
  <c r="E20" i="20"/>
  <c r="J34" i="19"/>
  <c r="J35" i="19"/>
  <c r="J33" i="19"/>
  <c r="J31" i="19"/>
  <c r="J27" i="20" l="1"/>
  <c r="J38" i="20"/>
  <c r="L47" i="20"/>
  <c r="J44" i="20"/>
  <c r="J47" i="20" s="1"/>
  <c r="N27" i="20"/>
  <c r="P24" i="20"/>
  <c r="P27" i="20" s="1"/>
  <c r="L20" i="20"/>
  <c r="J20" i="20"/>
  <c r="L38" i="20"/>
  <c r="J37" i="19" l="1"/>
  <c r="J29" i="19" l="1"/>
  <c r="P26" i="19"/>
  <c r="P24" i="19"/>
  <c r="J15" i="19"/>
  <c r="J14" i="19"/>
  <c r="J13" i="19"/>
  <c r="G47" i="19"/>
  <c r="J45" i="19"/>
  <c r="L47" i="19"/>
  <c r="J44" i="19"/>
  <c r="G38" i="19"/>
  <c r="E38" i="19"/>
  <c r="L27" i="19"/>
  <c r="G27" i="19"/>
  <c r="E27" i="19"/>
  <c r="J26" i="19"/>
  <c r="P25" i="19"/>
  <c r="J25" i="19"/>
  <c r="J24" i="19"/>
  <c r="J23" i="19"/>
  <c r="G20" i="19"/>
  <c r="E20" i="19"/>
  <c r="J27" i="19" l="1"/>
  <c r="J16" i="19"/>
  <c r="J12" i="19"/>
  <c r="J17" i="19"/>
  <c r="J18" i="19"/>
  <c r="J19" i="19"/>
  <c r="N27" i="19"/>
  <c r="L20" i="19"/>
  <c r="J47" i="19"/>
  <c r="J11" i="19"/>
  <c r="P23" i="19"/>
  <c r="L38" i="19"/>
  <c r="P27" i="19" l="1"/>
  <c r="J20" i="19"/>
  <c r="G36" i="18" l="1"/>
  <c r="E36" i="18"/>
  <c r="J31" i="16"/>
  <c r="J31" i="18"/>
  <c r="J33" i="18" l="1"/>
  <c r="P26" i="18"/>
  <c r="P24" i="18"/>
  <c r="P23" i="18"/>
  <c r="J12" i="18"/>
  <c r="J11" i="18"/>
  <c r="L45" i="18"/>
  <c r="G45" i="18"/>
  <c r="J43" i="18"/>
  <c r="J42" i="18"/>
  <c r="L27" i="18"/>
  <c r="G27" i="18"/>
  <c r="E27" i="18"/>
  <c r="J26" i="18"/>
  <c r="P25" i="18"/>
  <c r="J25" i="18"/>
  <c r="J24" i="18"/>
  <c r="J23" i="18"/>
  <c r="G20" i="18"/>
  <c r="E20" i="18"/>
  <c r="J29" i="16"/>
  <c r="J32" i="16"/>
  <c r="J32" i="17"/>
  <c r="J27" i="18" l="1"/>
  <c r="J38" i="19"/>
  <c r="J14" i="18"/>
  <c r="J18" i="18"/>
  <c r="J15" i="18"/>
  <c r="J19" i="18"/>
  <c r="J16" i="18"/>
  <c r="J13" i="18"/>
  <c r="J17" i="18"/>
  <c r="J29" i="18"/>
  <c r="L36" i="18"/>
  <c r="J45" i="18"/>
  <c r="P27" i="18"/>
  <c r="L20" i="18"/>
  <c r="N27" i="18"/>
  <c r="J20" i="18" l="1"/>
  <c r="J36" i="18"/>
  <c r="J31" i="17"/>
  <c r="J30" i="17"/>
  <c r="J31" i="15" l="1"/>
  <c r="J31" i="14"/>
  <c r="J39" i="15" l="1"/>
  <c r="J30" i="15" l="1"/>
  <c r="J30" i="14" l="1"/>
  <c r="L27" i="13" l="1"/>
  <c r="L41" i="13" l="1"/>
  <c r="L32" i="13"/>
  <c r="L20" i="13"/>
  <c r="P24" i="3" l="1"/>
  <c r="J30" i="3" l="1"/>
  <c r="J40" i="17" l="1"/>
  <c r="J29" i="17"/>
  <c r="J12" i="17"/>
  <c r="G43" i="17"/>
  <c r="J41" i="17"/>
  <c r="G34" i="17"/>
  <c r="E34" i="17"/>
  <c r="N27" i="17"/>
  <c r="L27" i="17"/>
  <c r="G27" i="17"/>
  <c r="E27" i="17"/>
  <c r="P26" i="17"/>
  <c r="J26" i="17"/>
  <c r="P25" i="17"/>
  <c r="J25" i="17"/>
  <c r="P24" i="17"/>
  <c r="J24" i="17"/>
  <c r="P23" i="17"/>
  <c r="J23" i="17"/>
  <c r="J27" i="17" s="1"/>
  <c r="G20" i="17"/>
  <c r="E20" i="17"/>
  <c r="J40" i="16"/>
  <c r="J33" i="16"/>
  <c r="J12" i="16"/>
  <c r="G43" i="16"/>
  <c r="G34" i="16"/>
  <c r="E34" i="16"/>
  <c r="N27" i="16"/>
  <c r="L27" i="16"/>
  <c r="G27" i="16"/>
  <c r="E27" i="16"/>
  <c r="P26" i="16"/>
  <c r="J26" i="16"/>
  <c r="P25" i="16"/>
  <c r="J25" i="16"/>
  <c r="P24" i="16"/>
  <c r="J24" i="16"/>
  <c r="P23" i="16"/>
  <c r="J23" i="16"/>
  <c r="G20" i="16"/>
  <c r="E20" i="16"/>
  <c r="J32" i="15"/>
  <c r="J29" i="15"/>
  <c r="J12" i="15"/>
  <c r="G42" i="15"/>
  <c r="E33" i="15"/>
  <c r="N27" i="15"/>
  <c r="L27" i="15"/>
  <c r="G27" i="15"/>
  <c r="E27" i="15"/>
  <c r="P26" i="15"/>
  <c r="J26" i="15"/>
  <c r="P25" i="15"/>
  <c r="J25" i="15"/>
  <c r="P24" i="15"/>
  <c r="J24" i="15"/>
  <c r="P23" i="15"/>
  <c r="J23" i="15"/>
  <c r="G20" i="15"/>
  <c r="E20" i="15"/>
  <c r="J39" i="14"/>
  <c r="J32" i="14"/>
  <c r="J29" i="14"/>
  <c r="J12" i="14"/>
  <c r="G42" i="14"/>
  <c r="G33" i="14"/>
  <c r="E33" i="14"/>
  <c r="N27" i="14"/>
  <c r="L27" i="14"/>
  <c r="G27" i="14"/>
  <c r="E27" i="14"/>
  <c r="P26" i="14"/>
  <c r="J26" i="14"/>
  <c r="P25" i="14"/>
  <c r="J25" i="14"/>
  <c r="P24" i="14"/>
  <c r="J24" i="14"/>
  <c r="P23" i="14"/>
  <c r="J23" i="14"/>
  <c r="G20" i="14"/>
  <c r="E20" i="14"/>
  <c r="J38" i="13"/>
  <c r="J31" i="13"/>
  <c r="J30" i="13"/>
  <c r="J29" i="13"/>
  <c r="J12" i="13"/>
  <c r="G41" i="13"/>
  <c r="G32" i="13"/>
  <c r="E32" i="13"/>
  <c r="N27" i="13"/>
  <c r="G27" i="13"/>
  <c r="E27" i="13"/>
  <c r="P26" i="13"/>
  <c r="J26" i="13"/>
  <c r="P25" i="13"/>
  <c r="J25" i="13"/>
  <c r="P24" i="13"/>
  <c r="J24" i="13"/>
  <c r="P23" i="13"/>
  <c r="J23" i="13"/>
  <c r="G20" i="13"/>
  <c r="E20" i="13"/>
  <c r="E44" i="15" l="1"/>
  <c r="J27" i="16"/>
  <c r="G33" i="15"/>
  <c r="G44" i="15" s="1"/>
  <c r="L43" i="17"/>
  <c r="P27" i="17"/>
  <c r="P27" i="16"/>
  <c r="P27" i="14"/>
  <c r="P27" i="13"/>
  <c r="J43" i="17"/>
  <c r="J34" i="17"/>
  <c r="L34" i="17"/>
  <c r="J11" i="17"/>
  <c r="J27" i="13"/>
  <c r="J27" i="14"/>
  <c r="J27" i="15"/>
  <c r="P27" i="15"/>
  <c r="L43" i="16"/>
  <c r="J34" i="16"/>
  <c r="L34" i="16"/>
  <c r="J11" i="16"/>
  <c r="J41" i="16"/>
  <c r="J43" i="16" s="1"/>
  <c r="L42" i="15"/>
  <c r="J33" i="15"/>
  <c r="L33" i="15"/>
  <c r="J11" i="15"/>
  <c r="J40" i="15"/>
  <c r="J42" i="15" s="1"/>
  <c r="L42" i="14"/>
  <c r="J33" i="14"/>
  <c r="J11" i="14"/>
  <c r="L33" i="14"/>
  <c r="J40" i="14"/>
  <c r="J42" i="14" s="1"/>
  <c r="J32" i="13"/>
  <c r="J11" i="13"/>
  <c r="J39" i="13"/>
  <c r="J41" i="13" s="1"/>
  <c r="P26" i="3" l="1"/>
  <c r="P25" i="3"/>
  <c r="P23" i="3"/>
  <c r="N27" i="3"/>
  <c r="J23" i="3"/>
  <c r="P27" i="3" l="1"/>
  <c r="E27" i="3"/>
  <c r="E20" i="3"/>
  <c r="E32" i="3"/>
  <c r="G32" i="3"/>
  <c r="L32" i="3"/>
  <c r="L41" i="3" l="1"/>
  <c r="G41" i="3"/>
  <c r="J39" i="3"/>
  <c r="J38" i="3"/>
  <c r="J31" i="3"/>
  <c r="J29" i="3"/>
  <c r="L27" i="3"/>
  <c r="G27" i="3"/>
  <c r="J26" i="3"/>
  <c r="J25" i="3"/>
  <c r="J24" i="3"/>
  <c r="G20" i="3"/>
  <c r="J12" i="3"/>
  <c r="J11" i="3"/>
  <c r="J32" i="3" l="1"/>
  <c r="J27" i="3"/>
  <c r="J41" i="3"/>
  <c r="L33" i="2"/>
  <c r="J32" i="2" l="1"/>
  <c r="N27" i="2"/>
  <c r="L42" i="2" l="1"/>
  <c r="G42" i="2"/>
  <c r="J40" i="2"/>
  <c r="J39" i="2"/>
  <c r="J31" i="2"/>
  <c r="J30" i="2"/>
  <c r="L28" i="2"/>
  <c r="G28" i="2"/>
  <c r="N28" i="2"/>
  <c r="J27" i="2"/>
  <c r="P26" i="2"/>
  <c r="J26" i="2"/>
  <c r="P25" i="2"/>
  <c r="J25" i="2"/>
  <c r="P24" i="2"/>
  <c r="J24" i="2"/>
  <c r="L22" i="2"/>
  <c r="G22" i="2"/>
  <c r="J21" i="2"/>
  <c r="J20" i="2"/>
  <c r="J19" i="2"/>
  <c r="J18" i="2"/>
  <c r="J17" i="2"/>
  <c r="J16" i="2"/>
  <c r="J15" i="2"/>
  <c r="J14" i="2"/>
  <c r="J13" i="2"/>
  <c r="J42" i="2" l="1"/>
  <c r="J28" i="2"/>
  <c r="J22" i="2"/>
  <c r="P27" i="2"/>
  <c r="P28" i="2" s="1"/>
  <c r="J31" i="1"/>
  <c r="N27" i="1"/>
  <c r="L41" i="1" l="1"/>
  <c r="G41" i="1"/>
  <c r="J39" i="1"/>
  <c r="J38" i="1"/>
  <c r="J30" i="1"/>
  <c r="L28" i="1"/>
  <c r="G28" i="1"/>
  <c r="N28" i="1"/>
  <c r="J27" i="1"/>
  <c r="P26" i="1"/>
  <c r="J26" i="1"/>
  <c r="P25" i="1"/>
  <c r="J25" i="1"/>
  <c r="P24" i="1"/>
  <c r="J24" i="1"/>
  <c r="L22" i="1"/>
  <c r="G22" i="1"/>
  <c r="J21" i="1"/>
  <c r="J20" i="1"/>
  <c r="J19" i="1"/>
  <c r="J18" i="1"/>
  <c r="J17" i="1"/>
  <c r="J16" i="1"/>
  <c r="J15" i="1"/>
  <c r="J14" i="1"/>
  <c r="J13" i="1"/>
  <c r="J41" i="1" l="1"/>
  <c r="J28" i="1"/>
  <c r="P27" i="1"/>
  <c r="P28" i="1" s="1"/>
  <c r="J22" i="1"/>
  <c r="J18" i="13" l="1"/>
  <c r="J18" i="3"/>
  <c r="J18" i="14"/>
  <c r="J18" i="15" l="1"/>
  <c r="J18" i="16" l="1"/>
  <c r="J18" i="17" l="1"/>
  <c r="J19" i="3" l="1"/>
  <c r="J19" i="13" l="1"/>
  <c r="J19" i="14" l="1"/>
  <c r="J19" i="15" l="1"/>
  <c r="J19" i="16" l="1"/>
  <c r="J19" i="17" l="1"/>
  <c r="J17" i="3"/>
  <c r="J17" i="13" l="1"/>
  <c r="J17" i="14" l="1"/>
  <c r="J17" i="15" l="1"/>
  <c r="J17" i="16" l="1"/>
  <c r="J17" i="17" l="1"/>
  <c r="J13" i="3" l="1"/>
  <c r="J16" i="3" l="1"/>
  <c r="J13" i="13"/>
  <c r="J13" i="14"/>
  <c r="J16" i="13" l="1"/>
  <c r="J14" i="3"/>
  <c r="J16" i="14"/>
  <c r="J14" i="13"/>
  <c r="J13" i="15"/>
  <c r="J15" i="13" l="1"/>
  <c r="J20" i="13" s="1"/>
  <c r="J15" i="3"/>
  <c r="J20" i="3" s="1"/>
  <c r="L20" i="3"/>
  <c r="J16" i="15"/>
  <c r="J14" i="14"/>
  <c r="J13" i="16"/>
  <c r="J15" i="14" l="1"/>
  <c r="J20" i="14" s="1"/>
  <c r="L20" i="14"/>
  <c r="J16" i="16"/>
  <c r="J14" i="15"/>
  <c r="J13" i="17"/>
  <c r="J15" i="15" l="1"/>
  <c r="J20" i="15" s="1"/>
  <c r="L20" i="15"/>
  <c r="L44" i="15" s="1"/>
  <c r="J16" i="17"/>
  <c r="J14" i="16"/>
  <c r="J15" i="16" l="1"/>
  <c r="J20" i="16" s="1"/>
  <c r="L20" i="16"/>
  <c r="J14" i="17"/>
  <c r="J15" i="17" l="1"/>
  <c r="J20" i="17" s="1"/>
  <c r="L20" i="17"/>
  <c r="J13" i="28" l="1"/>
  <c r="J16" i="28"/>
  <c r="L21" i="27" l="1"/>
  <c r="J15" i="27"/>
  <c r="J21" i="27" s="1"/>
  <c r="J13" i="29"/>
  <c r="J16" i="29"/>
  <c r="J15" i="28"/>
  <c r="J14" i="28" l="1"/>
  <c r="J21" i="28" s="1"/>
  <c r="L21" i="28"/>
  <c r="J15" i="29"/>
  <c r="J14" i="29" l="1"/>
  <c r="J21" i="29" s="1"/>
  <c r="L21" i="29"/>
  <c r="J33" i="29" l="1"/>
  <c r="L33" i="29"/>
  <c r="J20" i="30" l="1"/>
  <c r="J21" i="30" s="1"/>
  <c r="L21" i="30"/>
  <c r="L21" i="31" l="1"/>
  <c r="J20" i="31"/>
  <c r="J21" i="31" s="1"/>
  <c r="J30" i="36"/>
  <c r="J32"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Aguero Gonzalez</author>
  </authors>
  <commentList>
    <comment ref="D31" authorId="0" shapeId="0" xr:uid="{00000000-0006-0000-0C00-000001000000}">
      <text>
        <r>
          <rPr>
            <b/>
            <sz val="9"/>
            <color indexed="81"/>
            <rFont val="Tahoma"/>
            <family val="2"/>
          </rPr>
          <t>Daniel Aguero Gonzalez:</t>
        </r>
        <r>
          <rPr>
            <sz val="9"/>
            <color indexed="81"/>
            <rFont val="Tahoma"/>
            <family val="2"/>
          </rPr>
          <t xml:space="preserve">
DISPOSICION ENERO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D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D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D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D00-000004000000}">
      <text>
        <r>
          <rPr>
            <b/>
            <sz val="9"/>
            <color indexed="81"/>
            <rFont val="Tahoma"/>
            <family val="2"/>
          </rPr>
          <t>LAF Denisse Ortega Aragon:</t>
        </r>
        <r>
          <rPr>
            <sz val="9"/>
            <color indexed="81"/>
            <rFont val="Tahoma"/>
            <family val="2"/>
          </rPr>
          <t xml:space="preserve">
Disposición 22 febrero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E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E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E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E00-000004000000}">
      <text>
        <r>
          <rPr>
            <b/>
            <sz val="9"/>
            <color indexed="81"/>
            <rFont val="Tahoma"/>
            <family val="2"/>
          </rPr>
          <t>LAF Denisse Ortega Aragon:</t>
        </r>
        <r>
          <rPr>
            <sz val="9"/>
            <color indexed="81"/>
            <rFont val="Tahoma"/>
            <family val="2"/>
          </rPr>
          <t xml:space="preserve">
Disposición 22 febrero</t>
        </r>
      </text>
    </comment>
    <comment ref="E34" authorId="1" shapeId="0" xr:uid="{00000000-0006-0000-0E00-000005000000}">
      <text>
        <r>
          <rPr>
            <b/>
            <sz val="9"/>
            <color indexed="81"/>
            <rFont val="Tahoma"/>
            <family val="2"/>
          </rPr>
          <t>LAF Denisse Ortega Aragon:
Dispocisión 9 de marzo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0F00-000001000000}">
      <text>
        <r>
          <rPr>
            <b/>
            <sz val="9"/>
            <color indexed="81"/>
            <rFont val="Tahoma"/>
            <family val="2"/>
          </rPr>
          <t>Daniel Aguero Gonzalez:</t>
        </r>
        <r>
          <rPr>
            <sz val="9"/>
            <color indexed="81"/>
            <rFont val="Tahoma"/>
            <family val="2"/>
          </rPr>
          <t xml:space="preserve">
Disposicion dic</t>
        </r>
      </text>
    </comment>
    <comment ref="D31" authorId="0" shapeId="0" xr:uid="{00000000-0006-0000-0F00-000002000000}">
      <text>
        <r>
          <rPr>
            <b/>
            <sz val="9"/>
            <color indexed="81"/>
            <rFont val="Tahoma"/>
            <family val="2"/>
          </rPr>
          <t>Daniel Aguero Gonzalez:</t>
        </r>
        <r>
          <rPr>
            <sz val="9"/>
            <color indexed="81"/>
            <rFont val="Tahoma"/>
            <family val="2"/>
          </rPr>
          <t xml:space="preserve">
DISPOSICION ENERO</t>
        </r>
      </text>
    </comment>
    <comment ref="D32" authorId="0" shapeId="0" xr:uid="{00000000-0006-0000-0F00-000003000000}">
      <text>
        <r>
          <rPr>
            <b/>
            <sz val="9"/>
            <color indexed="81"/>
            <rFont val="Tahoma"/>
            <family val="2"/>
          </rPr>
          <t>Daniel Aguero Gonzalez:</t>
        </r>
        <r>
          <rPr>
            <sz val="9"/>
            <color indexed="81"/>
            <rFont val="Tahoma"/>
            <family val="2"/>
          </rPr>
          <t xml:space="preserve">
DISPOSICION FEBRERO 8</t>
        </r>
      </text>
    </comment>
    <comment ref="E33" authorId="1" shapeId="0" xr:uid="{00000000-0006-0000-0F00-000004000000}">
      <text>
        <r>
          <rPr>
            <b/>
            <sz val="9"/>
            <color indexed="81"/>
            <rFont val="Tahoma"/>
            <family val="2"/>
          </rPr>
          <t>LAF Denisse Ortega Aragon:</t>
        </r>
        <r>
          <rPr>
            <sz val="9"/>
            <color indexed="81"/>
            <rFont val="Tahoma"/>
            <family val="2"/>
          </rPr>
          <t xml:space="preserve">
Disposición 22 febrero</t>
        </r>
      </text>
    </comment>
    <comment ref="E34" authorId="1" shapeId="0" xr:uid="{00000000-0006-0000-0F00-000005000000}">
      <text>
        <r>
          <rPr>
            <b/>
            <sz val="9"/>
            <color indexed="81"/>
            <rFont val="Tahoma"/>
            <family val="2"/>
          </rPr>
          <t>LAF Denisse Ortega Aragon:
Dispocisión 9 de marzo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0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000-000002000000}">
      <text>
        <r>
          <rPr>
            <b/>
            <sz val="9"/>
            <color indexed="81"/>
            <rFont val="Tahoma"/>
            <family val="2"/>
          </rPr>
          <t>LAF Denisse Ortega Aragon:</t>
        </r>
        <r>
          <rPr>
            <sz val="9"/>
            <color indexed="81"/>
            <rFont val="Tahoma"/>
            <family val="2"/>
          </rPr>
          <t xml:space="preserve">
Disp Marzo</t>
        </r>
      </text>
    </comment>
    <comment ref="D32" authorId="1" shapeId="0" xr:uid="{00000000-0006-0000-1000-000003000000}">
      <text>
        <r>
          <rPr>
            <b/>
            <sz val="9"/>
            <color indexed="81"/>
            <rFont val="Tahoma"/>
            <family val="2"/>
          </rPr>
          <t>LAF Denisse Ortega Aragon:</t>
        </r>
        <r>
          <rPr>
            <sz val="9"/>
            <color indexed="81"/>
            <rFont val="Tahoma"/>
            <family val="2"/>
          </rPr>
          <t xml:space="preserve">
Disp. Mayo  Hizo dos disposiciones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1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100-000002000000}">
      <text>
        <r>
          <rPr>
            <b/>
            <sz val="9"/>
            <color indexed="81"/>
            <rFont val="Tahoma"/>
            <family val="2"/>
          </rPr>
          <t>LAF Denisse Ortega Aragon:</t>
        </r>
        <r>
          <rPr>
            <sz val="9"/>
            <color indexed="81"/>
            <rFont val="Tahoma"/>
            <family val="2"/>
          </rPr>
          <t xml:space="preserve">
Disp. Mayo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2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200-000002000000}">
      <text>
        <r>
          <rPr>
            <b/>
            <sz val="9"/>
            <color indexed="81"/>
            <rFont val="Tahoma"/>
            <family val="2"/>
          </rPr>
          <t>LAF Denisse Ortega Aragon:</t>
        </r>
        <r>
          <rPr>
            <sz val="9"/>
            <color indexed="81"/>
            <rFont val="Tahoma"/>
            <family val="2"/>
          </rPr>
          <t xml:space="preserve">
Disp. Mayo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3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300-000002000000}">
      <text>
        <r>
          <rPr>
            <b/>
            <sz val="9"/>
            <color indexed="81"/>
            <rFont val="Tahoma"/>
            <family val="2"/>
          </rPr>
          <t>LAF Denisse Ortega Aragon:</t>
        </r>
        <r>
          <rPr>
            <sz val="9"/>
            <color indexed="81"/>
            <rFont val="Tahoma"/>
            <family val="2"/>
          </rPr>
          <t xml:space="preserve">
Disp. Mayo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Aguero Gonzalez</author>
    <author>LAF Denisse Ortega Aragon</author>
  </authors>
  <commentList>
    <comment ref="D30" authorId="0" shapeId="0" xr:uid="{00000000-0006-0000-1400-000001000000}">
      <text>
        <r>
          <rPr>
            <b/>
            <sz val="9"/>
            <color indexed="81"/>
            <rFont val="Tahoma"/>
            <family val="2"/>
          </rPr>
          <t>Daniel Aguero Gonzalez:</t>
        </r>
        <r>
          <rPr>
            <sz val="9"/>
            <color indexed="81"/>
            <rFont val="Tahoma"/>
            <family val="2"/>
          </rPr>
          <t xml:space="preserve">
DISPOSICION FEBRERO 8</t>
        </r>
      </text>
    </comment>
    <comment ref="D31" authorId="1" shapeId="0" xr:uid="{00000000-0006-0000-1400-000002000000}">
      <text>
        <r>
          <rPr>
            <b/>
            <sz val="9"/>
            <color indexed="81"/>
            <rFont val="Tahoma"/>
            <family val="2"/>
          </rPr>
          <t>LAF Denisse Ortega Aragon:</t>
        </r>
        <r>
          <rPr>
            <sz val="9"/>
            <color indexed="81"/>
            <rFont val="Tahoma"/>
            <family val="2"/>
          </rPr>
          <t xml:space="preserve">
Disp. Mayo </t>
        </r>
      </text>
    </comment>
  </commentList>
</comments>
</file>

<file path=xl/sharedStrings.xml><?xml version="1.0" encoding="utf-8"?>
<sst xmlns="http://schemas.openxmlformats.org/spreadsheetml/2006/main" count="1976" uniqueCount="204">
  <si>
    <t>Gobierno del Estado de Chihuahua</t>
  </si>
  <si>
    <t>Situación que guarda la Deuda Pública Estatal</t>
  </si>
  <si>
    <t>(Cifras en pesos)</t>
  </si>
  <si>
    <t>RESUMEN DE MOVIMIENTOS</t>
  </si>
  <si>
    <t>Importe
Original</t>
  </si>
  <si>
    <t>Incremento o Disminución</t>
  </si>
  <si>
    <t>Deuda Directa</t>
  </si>
  <si>
    <t xml:space="preserve">Crédito Bancario </t>
  </si>
  <si>
    <t>Bonos Cupon Cero</t>
  </si>
  <si>
    <r>
      <t xml:space="preserve">Crédito Bancario </t>
    </r>
    <r>
      <rPr>
        <i/>
        <sz val="12"/>
        <rFont val="Calibri"/>
        <family val="2"/>
        <scheme val="minor"/>
      </rPr>
      <t>*</t>
    </r>
  </si>
  <si>
    <t>Corto Plazo</t>
  </si>
  <si>
    <r>
      <t xml:space="preserve">Crédito Bancario </t>
    </r>
    <r>
      <rPr>
        <i/>
        <sz val="12"/>
        <rFont val="Calibri"/>
        <family val="2"/>
        <scheme val="minor"/>
      </rPr>
      <t>***</t>
    </r>
  </si>
  <si>
    <t>Deuda Contingente</t>
  </si>
  <si>
    <t>Organismos Descentralizados</t>
  </si>
  <si>
    <t>Comisión Estatal de Vivienda, Suelo e Infraestructura</t>
  </si>
  <si>
    <t>s</t>
  </si>
  <si>
    <t>h</t>
  </si>
  <si>
    <t>Suma</t>
  </si>
  <si>
    <r>
      <rPr>
        <i/>
        <sz val="12"/>
        <rFont val="Calibri"/>
        <family val="2"/>
      </rPr>
      <t>*</t>
    </r>
    <r>
      <rPr>
        <i/>
        <sz val="11"/>
        <rFont val="Calibri"/>
        <family val="2"/>
      </rPr>
      <t xml:space="preserve"> </t>
    </r>
    <r>
      <rPr>
        <i/>
        <sz val="10"/>
        <rFont val="Calibri"/>
        <family val="2"/>
      </rPr>
      <t>En estos financiamientos esta garantizado su capital con un Bono Cupón Cero, por lo cual está practicamente eliminado el riesgo crediticio, liquidando unicamente de manera mensual los intereses.</t>
    </r>
  </si>
  <si>
    <r>
      <rPr>
        <i/>
        <vertAlign val="superscript"/>
        <sz val="16"/>
        <color indexed="8"/>
        <rFont val="Calibri"/>
        <family val="2"/>
      </rPr>
      <t>**</t>
    </r>
    <r>
      <rPr>
        <i/>
        <sz val="10"/>
        <rFont val="Calibri"/>
        <family val="2"/>
      </rPr>
      <t xml:space="preserve"> Información proporcionada por Banobras, al 31 de Diciembre 2014.</t>
    </r>
  </si>
  <si>
    <r>
      <rPr>
        <i/>
        <vertAlign val="superscript"/>
        <sz val="16"/>
        <color indexed="8"/>
        <rFont val="Calibri"/>
        <family val="2"/>
      </rPr>
      <t>***</t>
    </r>
    <r>
      <rPr>
        <i/>
        <sz val="10"/>
        <rFont val="Calibri"/>
        <family val="2"/>
      </rPr>
      <t xml:space="preserve"> Contratado de acuerdo al DECRETO Nº. 818/2014 I P.O.</t>
    </r>
  </si>
  <si>
    <t>Correspondiente al periodo comprendido del 1o de Enero al 31 de Enero de 2015</t>
  </si>
  <si>
    <t>Saldo  al 01
enero de 2015</t>
  </si>
  <si>
    <t>Saldo al 
al 31 de Enero de 2015</t>
  </si>
  <si>
    <t>Valor del Bono Cupon Cero al  al 31 de Enero de 2015</t>
  </si>
  <si>
    <t>Saldo Neto al  31 de Enero de 2015</t>
  </si>
  <si>
    <t>Correspondiente al periodo comprendido del 1o de Enero al 28 de Febrero de 2015</t>
  </si>
  <si>
    <t>Saldo al 
al 28 de Febrero de 2015</t>
  </si>
  <si>
    <t>Valor del Bono Cupon Cero al  al 28 de Febrero de 2015</t>
  </si>
  <si>
    <t>Saldo Neto al  28 de Febrero de 2015</t>
  </si>
  <si>
    <r>
      <rPr>
        <i/>
        <vertAlign val="superscript"/>
        <sz val="16"/>
        <color indexed="8"/>
        <rFont val="Calibri"/>
        <family val="2"/>
      </rPr>
      <t>**</t>
    </r>
    <r>
      <rPr>
        <i/>
        <sz val="10"/>
        <rFont val="Calibri"/>
        <family val="2"/>
      </rPr>
      <t xml:space="preserve"> Información proporcionada por Banobras, al 28 de Febrero 2015.</t>
    </r>
  </si>
  <si>
    <t>Interacciones</t>
  </si>
  <si>
    <t>Banorte</t>
  </si>
  <si>
    <t>HSBC</t>
  </si>
  <si>
    <t>Correspondiente al periodo comprendido del 1o de Enero al 31 de Marzo de 2015</t>
  </si>
  <si>
    <t>Saldo Neto al  31 de Marzo de 2015</t>
  </si>
  <si>
    <t>Correspondiente al periodo comprendido del 1o de Enero al 30 de Abril de 2015</t>
  </si>
  <si>
    <t>Saldo Neto al  30 de Abril de 2015</t>
  </si>
  <si>
    <t>INBURSA</t>
  </si>
  <si>
    <t>BBVA</t>
  </si>
  <si>
    <t>INTERACCIONES</t>
  </si>
  <si>
    <t>MULTIVA</t>
  </si>
  <si>
    <t>BANORTE</t>
  </si>
  <si>
    <t>SANTANDER</t>
  </si>
  <si>
    <t>Correspondiente al periodo comprendido del 1o de Enero al 31 de Mayo de 2015</t>
  </si>
  <si>
    <t>Saldo Neto al  31 de Mayo de 2015</t>
  </si>
  <si>
    <t>Saldo al 31 de Marzo de 2015</t>
  </si>
  <si>
    <t>Valor del Bono Cupon Cero al 31 de Marzo de 2015</t>
  </si>
  <si>
    <t>*</t>
  </si>
  <si>
    <t>Crédito Bancario</t>
  </si>
  <si>
    <t>**</t>
  </si>
  <si>
    <t xml:space="preserve"> En estos financiamientos esta garantizado su capital con un Bono Cupón Cero, por lo cual está practicamente eliminado el riesgo crediticio, liquidando unicamente de manera mensual los intereses.</t>
  </si>
  <si>
    <t>***</t>
  </si>
  <si>
    <t xml:space="preserve"> Contratado de acuerdo al DECRETO Nº. 818/2014 I P.O.</t>
  </si>
  <si>
    <t xml:space="preserve">   Información proporcionada por Banobras,  al</t>
  </si>
  <si>
    <t>BANOBRAS</t>
  </si>
  <si>
    <t>Saldo al 30 de Abril de 2015</t>
  </si>
  <si>
    <t>Valor del Bono Cupon Cero al 30 de Abril de 2015</t>
  </si>
  <si>
    <t>Saldo al 31 de Mayo de 2015</t>
  </si>
  <si>
    <t>Valor del Bono Cupon Cero al 31 de Mayo de 2015</t>
  </si>
  <si>
    <t>Correspondiente al periodo comprendido del 1o de Enero al 30 de Junio de 2015</t>
  </si>
  <si>
    <t>Saldo al 30 de Junio de 2015</t>
  </si>
  <si>
    <t>Valor del Bono Cupon Cero al 30 de Junio de 2015</t>
  </si>
  <si>
    <t>Saldo Neto al  30 de Junio de 2015</t>
  </si>
  <si>
    <t>Correspondiente al periodo comprendido del 1o de Enero al 31 de Julio de 2015</t>
  </si>
  <si>
    <t>Saldo al 31 de Julio de 2015</t>
  </si>
  <si>
    <t>Valor del Bono Cupon Cero al 31 de Julio de 2015</t>
  </si>
  <si>
    <t>Saldo Neto al  31 de Julio de 2015</t>
  </si>
  <si>
    <t>Correspondiente al periodo comprendido del 1o de Enero al 31 de Agosto de 2015</t>
  </si>
  <si>
    <t>Saldo al 31 de Agosto de 2015</t>
  </si>
  <si>
    <t>Valor del Bono Cupon Cero al 31 de Agosto de 2015</t>
  </si>
  <si>
    <t>Saldo Neto al  31 de Agosto de 2015</t>
  </si>
  <si>
    <t xml:space="preserve"> 31 de Marzo 2015.      </t>
  </si>
  <si>
    <t xml:space="preserve"> 30 de Abril 2015.      </t>
  </si>
  <si>
    <t xml:space="preserve"> 31 de Mayo 2015.      </t>
  </si>
  <si>
    <t xml:space="preserve"> 30 de Junio 2015.      </t>
  </si>
  <si>
    <t xml:space="preserve"> 31 de Julio 2015.      </t>
  </si>
  <si>
    <t xml:space="preserve"> 31 de Agosto 2015.      </t>
  </si>
  <si>
    <t>Total</t>
  </si>
  <si>
    <t>Correspondiente al periodo comprendido del 1o de Enero al 30 de Septiembre de 2015</t>
  </si>
  <si>
    <t>Saldo al 30 de Septiembre de 2015</t>
  </si>
  <si>
    <t>Valor del Bono Cupon Cero al 30 de Septiembre de 2015</t>
  </si>
  <si>
    <t>Saldo Neto al  30 de Septiembre de 2015</t>
  </si>
  <si>
    <t>BBVA BANCOMER</t>
  </si>
  <si>
    <t xml:space="preserve">   30 de Septiembre 2015. </t>
  </si>
  <si>
    <t>Saldo al 31 de Octubre de 2015</t>
  </si>
  <si>
    <t>Saldo al 30 de Noviembre de 2015</t>
  </si>
  <si>
    <t>Correspondiente al periodo comprendido del 1o de Enero al 30 de Noviembre de 2015</t>
  </si>
  <si>
    <t>Correspondiente al periodo comprendido del 1o de Enero al 30 de Octubre de 2015</t>
  </si>
  <si>
    <t xml:space="preserve">   30 de Noviembre 2015. </t>
  </si>
  <si>
    <t xml:space="preserve">   31 de Octubre 2015. </t>
  </si>
  <si>
    <t>Saldo Neto al  31 de Octubre de 2015</t>
  </si>
  <si>
    <t>Valor del Bono Cupon Cero al 31 de Octubre de 2015</t>
  </si>
  <si>
    <t>Correspondiente al periodo comprendido del 1o de Enero al 31 de Diciembre de 2015</t>
  </si>
  <si>
    <t>Saldo al 31 de Diciembre de 2015</t>
  </si>
  <si>
    <t>Valor del Bono Cupon Cero al 31 de Diciembre de 2015</t>
  </si>
  <si>
    <t>Saldo Neto al  31 de Diciembre de 2015</t>
  </si>
  <si>
    <t xml:space="preserve">   31 de Diciembre 2015. </t>
  </si>
  <si>
    <t>Correspondiente al periodo comprendido del 1o de Enero al 31 de Enero de 2016</t>
  </si>
  <si>
    <t>Saldo  al 01
enero de 2016</t>
  </si>
  <si>
    <t>Saldo al 31 de Enero de 2016</t>
  </si>
  <si>
    <t>Saldo al 29 de Febrero de 2016</t>
  </si>
  <si>
    <t xml:space="preserve">   31 de Enero 2016. </t>
  </si>
  <si>
    <t xml:space="preserve">   29 de Febrero 2016. </t>
  </si>
  <si>
    <t>Saldo Neto al  29 de Febrero de 2016</t>
  </si>
  <si>
    <t>Valor del Bono Cupon Cero al 29 de Febrero de 2016</t>
  </si>
  <si>
    <t>Valor del Bono Cupon Cero al 31 de Enero de 2016</t>
  </si>
  <si>
    <t>Saldo Neto al  31 de Enero de 2016</t>
  </si>
  <si>
    <t>Correspondiente al periodo comprendido del 1o de Enero al 29 de febrero de 2016</t>
  </si>
  <si>
    <t>Correspondiente al periodo comprendido del 1o de Enero al 31 de Marzo de 2016</t>
  </si>
  <si>
    <t>Saldo al 31 de marzo de 2016</t>
  </si>
  <si>
    <t xml:space="preserve">  31 de marzo de 2016. </t>
  </si>
  <si>
    <t>Valor del Bono Cupon Cero al 31 de marzo de 2016</t>
  </si>
  <si>
    <t>Saldo Neto al  31 de marzo de 2016</t>
  </si>
  <si>
    <t>Correspondiente al periodo comprendido del 1o de Enero al 30 de abril de 2016</t>
  </si>
  <si>
    <t>Saldo al 30 de abril de 2016</t>
  </si>
  <si>
    <t>Valor del Bono Cupon Cero al 30 de abril de 2016</t>
  </si>
  <si>
    <t>Saldo Neto al  30 de abril de 2016</t>
  </si>
  <si>
    <t>Correspondiente al periodo comprendido del 1o de Enero al 31 de mayo de 2016</t>
  </si>
  <si>
    <t>Saldo al 31 de mayo de 2016</t>
  </si>
  <si>
    <t>Valor del Bono Cupon Cero al 31 de mayo de 2016</t>
  </si>
  <si>
    <t>Saldo Neto al  31 de mayo de 2016</t>
  </si>
  <si>
    <t>Correspondiente al periodo comprendido del 1o de Enero al 30 de junio de 2016</t>
  </si>
  <si>
    <t>Correspondiente al periodo comprendido del 1o de Enero al 31 de julio de 2016</t>
  </si>
  <si>
    <t>Correspondiente al periodo comprendido del 1o de Enero al 31 de agosto de 2016</t>
  </si>
  <si>
    <t>Saldo al 31 de agosto de 2016</t>
  </si>
  <si>
    <t>Saldo Neto al  31 de agosto de 2016</t>
  </si>
  <si>
    <t>Saldo al 31 de junio de 2016</t>
  </si>
  <si>
    <t>Valor del Bono Cupon Cero al 31 de julio de 2016</t>
  </si>
  <si>
    <t>Saldo Neto al  31 de julio de 2016</t>
  </si>
  <si>
    <t xml:space="preserve">  30 de abril de 2016. </t>
  </si>
  <si>
    <t xml:space="preserve">  31 de mayo de 2016. </t>
  </si>
  <si>
    <t>Valor del Bono Cupon Cero al 30 de junio de 2016</t>
  </si>
  <si>
    <t>Saldo Neto al  30 de junio de 2016</t>
  </si>
  <si>
    <t>Valor del Bono Cupon Cero al 31 de agosto de 2016</t>
  </si>
  <si>
    <t xml:space="preserve">31 de agosto de 2016. </t>
  </si>
  <si>
    <t xml:space="preserve">31 de julio de 2016. </t>
  </si>
  <si>
    <t xml:space="preserve">30 de junio de 2016. </t>
  </si>
  <si>
    <t>Saldo al 31 de julio de 2016</t>
  </si>
  <si>
    <t>Correspondiente al periodo comprendido del 1o de Enero al 30 de septiembre de 2016</t>
  </si>
  <si>
    <t>Saldo al 30 de septiembre de 2016</t>
  </si>
  <si>
    <t>Valor del Bono Cupon Cero al 30 de septiembre de 2016</t>
  </si>
  <si>
    <t>Saldo Neto al  30 de septiembre de 2016</t>
  </si>
  <si>
    <t>Correspondiente al periodo comprendido del 1o de Enero al 31 de octubre de 2016</t>
  </si>
  <si>
    <t>Saldo al 31 de octubre de 2016</t>
  </si>
  <si>
    <t>Valor del Bono Cupon Cero al 31 de octubre de 2016</t>
  </si>
  <si>
    <t>Saldo Neto al  31 de octubre de 2016</t>
  </si>
  <si>
    <t xml:space="preserve">30 de septiembre de 2016. </t>
  </si>
  <si>
    <t xml:space="preserve">31 de octubre de 2016. </t>
  </si>
  <si>
    <t>Correspondiente al periodo comprendido del 1o de Enero al 30 de noviembre de 2016</t>
  </si>
  <si>
    <t>Saldo al 30 de noviembre de 2016</t>
  </si>
  <si>
    <t>Saldo Neto al  30 de noviembre de 2016</t>
  </si>
  <si>
    <t>Valor del Bono Cupon Cero al 30 de noviembre de 2016</t>
  </si>
  <si>
    <t xml:space="preserve">   Información proporcionada por Banobras,  al 30 de noviembre de 2016</t>
  </si>
  <si>
    <t>Multiva</t>
  </si>
  <si>
    <t>Saldo al 31 de Diciembre de 2016</t>
  </si>
  <si>
    <t>Correspondiente al periodo comprendido del 1o de Enero al 31 de Diciembre de 2016</t>
  </si>
  <si>
    <t>Valor del Bono Cupon Cero al 31 de Diciembre de 2016</t>
  </si>
  <si>
    <t>Saldo Neto al  31 de Diciembre de 2016</t>
  </si>
  <si>
    <t>Multiva Oct</t>
  </si>
  <si>
    <t>Multiva Nov</t>
  </si>
  <si>
    <t xml:space="preserve">   Información proporcionada por Banobras,  al 31 de Diciembre de 2016</t>
  </si>
  <si>
    <t>Correspondiente al periodo comprendido del 1o de Enero al 31 de enero de 2017</t>
  </si>
  <si>
    <t>Saldo al 31 de enero de 2017</t>
  </si>
  <si>
    <t>Saldo Neto al  31 de enero de 2017</t>
  </si>
  <si>
    <t>Valor del Bono Cupon Cero al 31 de enero de 2017</t>
  </si>
  <si>
    <t xml:space="preserve">   Información proporcionada por Banobras,  al 31 de enero de 2017</t>
  </si>
  <si>
    <t>Saldo  al 01
enero de 2017</t>
  </si>
  <si>
    <t>Correspondiente al periodo comprendido del 1o de Enero al 28 de febrero de 2017</t>
  </si>
  <si>
    <t>Saldo al 28 de febrero de 2017</t>
  </si>
  <si>
    <t>Valor del Bono Cupon Cero al 28 de febrero de 2017</t>
  </si>
  <si>
    <t>Saldo Neto al  28 de febrero de 2017</t>
  </si>
  <si>
    <t xml:space="preserve">   Información proporcionada por Banobras al 28 de febrero de 2017</t>
  </si>
  <si>
    <t>Correspondiente al periodo comprendido del 1o de Enero al 31 de marzo de 2017</t>
  </si>
  <si>
    <t>Saldo al 31 de marzo de 2017</t>
  </si>
  <si>
    <t>Valor del Bono Cupon Cero al 31 de marzo de 2017</t>
  </si>
  <si>
    <t>Saldo Neto al  31 de marzo de 2017</t>
  </si>
  <si>
    <t xml:space="preserve">   Información proporcionada por Banobras al 31 de marzo de 2017</t>
  </si>
  <si>
    <t>Correspondiente al periodo comprendido del 1o de Enero al 30 de abril de 2017</t>
  </si>
  <si>
    <t>Saldo al 30 de abril de 2017</t>
  </si>
  <si>
    <t>Valor del Bono Cupon Cero al 30 de abril de 2017</t>
  </si>
  <si>
    <t>Saldo Neto al 30 de abril de 2017</t>
  </si>
  <si>
    <t>Correspondiente al periodo comprendido del 1o de Enero al 30 de junio de 2017</t>
  </si>
  <si>
    <t>Pasivos Contingentes</t>
  </si>
  <si>
    <t>Certificados Bursatiles emitidos por Fideicomisos del Estado</t>
  </si>
  <si>
    <t>Fideicomiso PEAJE (F80672) **</t>
  </si>
  <si>
    <t xml:space="preserve">Fideicomiso del ISN (F80634)  </t>
  </si>
  <si>
    <t>Saldo al 30 de Junio del 2017</t>
  </si>
  <si>
    <t>Fideicomiso PEAJE (F80742) **</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</si>
  <si>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despues de la fecha de pago de cada cupón.</t>
  </si>
  <si>
    <t>Contratado de acuerdo al DECRETO Nº. 950/2015 IX P.E. y al DECRETO Nº. 818/2014 I P.O.</t>
  </si>
  <si>
    <t>Deuda contingente contratada por la Comisión Estatal de Vivienda e Infraestructura; el servicio de la deuda es pagado con ingresos propios.</t>
  </si>
  <si>
    <t>C.P. OSCAR RUIZ SUAREZ</t>
  </si>
  <si>
    <t>C.P. MANUEL JOSE NAVARRO BACA</t>
  </si>
  <si>
    <t>DIRECTOR DE CONTABILIDAD GUBERNAMENTAL</t>
  </si>
  <si>
    <t>JEFE DEL DEPARTAMENTO DE INFORMACIÓN CONTABLE</t>
  </si>
  <si>
    <t>Saldo al 01 enero de 2017</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</si>
  <si>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despues de la fecha de pago de cada cupón. Las emisiones bursátiles emitidas en UDI´s tiene una variacion por el tipo de UDI en referencia. Contratado de acuerdo al DECRETO Nº. 950/2015 IX P.E. y al DECRETO Nº. 818/2014 I P.O.</t>
  </si>
  <si>
    <t xml:space="preserve">* Fideicomiso PEAJE (F80672) </t>
  </si>
  <si>
    <t xml:space="preserve"> Saldo al 31 de diciembre de 2024</t>
  </si>
  <si>
    <t xml:space="preserve">Sin deuda contingente </t>
  </si>
  <si>
    <t>Correspondiente al periodo comprendido al 31 de diciembre de 2025</t>
  </si>
  <si>
    <t>Saldo al  31 de diciembre de 2025</t>
  </si>
  <si>
    <t>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agosto 2025 valor de la emisión es de 1,909,980,432.00 UDIS. El valor de la UDI a la fecha de pago fue de $8.53537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</si>
</sst>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00_);_(&quot;$&quot;* \(#,##0.00\);_(&quot;$&quot;* &quot;-&quot;??_);_(@_)"/>
    <numFmt numFmtId="166" formatCode="_(&quot;$&quot;* #,##0_);_(&quot;$&quot;* \(#,##0\);_(&quot;$&quot;* &quot;-&quot;??_);_(@_)"/>
    <numFmt numFmtId="167" formatCode="#,##0_ ;\-#,##0\ "/>
    <numFmt numFmtId="168" formatCode="General_)"/>
  </numFmts>
  <fonts count="4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20"/>
      <name val="Calibri"/>
      <family val="2"/>
      <scheme val="minor"/>
    </font>
    <font>
      <b/>
      <sz val="16"/>
      <name val="Calibri"/>
      <family val="2"/>
      <scheme val="minor"/>
    </font>
    <font>
      <b/>
      <sz val="12"/>
      <name val="Calibri"/>
      <family val="2"/>
      <scheme val="minor"/>
    </font>
    <font>
      <i/>
      <sz val="10"/>
      <name val="Calibri"/>
      <family val="2"/>
      <scheme val="minor"/>
    </font>
    <font>
      <b/>
      <i/>
      <sz val="10"/>
      <color indexed="9"/>
      <name val="Calibri"/>
      <family val="2"/>
      <scheme val="minor"/>
    </font>
    <font>
      <b/>
      <i/>
      <sz val="10"/>
      <name val="Calibri"/>
      <family val="2"/>
      <scheme val="minor"/>
    </font>
    <font>
      <b/>
      <i/>
      <sz val="11"/>
      <name val="Calibri"/>
      <family val="2"/>
      <scheme val="minor"/>
    </font>
    <font>
      <i/>
      <sz val="12"/>
      <name val="Calibri"/>
      <family val="2"/>
      <scheme val="minor"/>
    </font>
    <font>
      <i/>
      <sz val="10"/>
      <color theme="0"/>
      <name val="Calibri"/>
      <family val="2"/>
      <scheme val="minor"/>
    </font>
    <font>
      <i/>
      <sz val="10"/>
      <name val="Calibri"/>
      <family val="2"/>
    </font>
    <font>
      <i/>
      <sz val="12"/>
      <name val="Calibri"/>
      <family val="2"/>
    </font>
    <font>
      <i/>
      <sz val="11"/>
      <name val="Calibri"/>
      <family val="2"/>
    </font>
    <font>
      <i/>
      <vertAlign val="superscript"/>
      <sz val="16"/>
      <color indexed="8"/>
      <name val="Calibri"/>
      <family val="2"/>
    </font>
    <font>
      <i/>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i/>
      <sz val="10"/>
      <name val="Calibri"/>
      <family val="2"/>
    </font>
    <font>
      <b/>
      <i/>
      <sz val="12"/>
      <name val="Calibri"/>
      <family val="2"/>
    </font>
    <font>
      <sz val="10"/>
      <name val="Calibri"/>
      <family val="2"/>
    </font>
    <font>
      <vertAlign val="superscript"/>
      <sz val="16"/>
      <color indexed="8"/>
      <name val="Calibri"/>
      <family val="2"/>
    </font>
    <font>
      <sz val="9"/>
      <color indexed="81"/>
      <name val="Tahoma"/>
      <family val="2"/>
    </font>
    <font>
      <b/>
      <sz val="9"/>
      <color indexed="81"/>
      <name val="Tahoma"/>
      <family val="2"/>
    </font>
    <font>
      <b/>
      <sz val="14"/>
      <name val="Calibri"/>
      <family val="2"/>
      <scheme val="minor"/>
    </font>
    <font>
      <b/>
      <sz val="10"/>
      <name val="Calibri"/>
      <family val="2"/>
      <scheme val="minor"/>
    </font>
    <font>
      <sz val="9"/>
      <color theme="1"/>
      <name val="Arial"/>
      <family val="2"/>
    </font>
    <font>
      <sz val="18"/>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s>
  <borders count="13">
    <border>
      <left/>
      <right/>
      <top/>
      <bottom/>
      <diagonal/>
    </border>
    <border>
      <left/>
      <right/>
      <top style="thick">
        <color indexed="64"/>
      </top>
      <bottom style="thick">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diagonal/>
    </border>
  </borders>
  <cellStyleXfs count="59">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3" applyNumberFormat="0" applyAlignment="0" applyProtection="0"/>
    <xf numFmtId="0" fontId="22" fillId="21" borderId="4"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7" borderId="3" applyNumberFormat="0" applyAlignment="0" applyProtection="0"/>
    <xf numFmtId="0" fontId="29" fillId="0" borderId="8" applyNumberFormat="0" applyFill="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18" fillId="0" borderId="0"/>
    <xf numFmtId="0" fontId="18" fillId="22" borderId="9" applyNumberFormat="0" applyFont="0" applyAlignment="0" applyProtection="0"/>
    <xf numFmtId="0" fontId="30" fillId="20" borderId="10" applyNumberFormat="0" applyAlignment="0" applyProtection="0"/>
    <xf numFmtId="9" fontId="18"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42" fillId="0" borderId="0"/>
    <xf numFmtId="43" fontId="18" fillId="0" borderId="0" applyFont="0" applyFill="0" applyBorder="0" applyAlignment="0" applyProtection="0"/>
    <xf numFmtId="168" fontId="2" fillId="0" borderId="0"/>
  </cellStyleXfs>
  <cellXfs count="294">
    <xf numFmtId="0" fontId="0" fillId="0" borderId="0" xfId="0"/>
    <xf numFmtId="0" fontId="3" fillId="0" borderId="0" xfId="2" applyFont="1"/>
    <xf numFmtId="0" fontId="4" fillId="0" borderId="0" xfId="2" applyFont="1" applyBorder="1" applyAlignment="1">
      <alignment horizontal="center"/>
    </xf>
    <xf numFmtId="164" fontId="3" fillId="0" borderId="0" xfId="3" applyFont="1" applyFill="1"/>
    <xf numFmtId="0" fontId="3" fillId="0" borderId="0" xfId="2" applyFont="1" applyFill="1"/>
    <xf numFmtId="0" fontId="5" fillId="0" borderId="0" xfId="2" applyFont="1" applyBorder="1" applyAlignment="1">
      <alignment horizontal="center"/>
    </xf>
    <xf numFmtId="0" fontId="6" fillId="0" borderId="0" xfId="2" applyFont="1" applyBorder="1" applyAlignment="1">
      <alignment horizontal="center"/>
    </xf>
    <xf numFmtId="0" fontId="3" fillId="0" borderId="0" xfId="2" applyFont="1" applyBorder="1"/>
    <xf numFmtId="0" fontId="3" fillId="0" borderId="0" xfId="2" applyFont="1" applyBorder="1" applyAlignment="1">
      <alignment horizontal="center"/>
    </xf>
    <xf numFmtId="164" fontId="3" fillId="0" borderId="0" xfId="3" applyFont="1" applyFill="1" applyBorder="1"/>
    <xf numFmtId="0" fontId="3" fillId="0" borderId="0" xfId="2" applyFont="1" applyFill="1" applyBorder="1"/>
    <xf numFmtId="0" fontId="7" fillId="0" borderId="0" xfId="2" applyFont="1"/>
    <xf numFmtId="0" fontId="7" fillId="0" borderId="0" xfId="2" applyFont="1" applyBorder="1"/>
    <xf numFmtId="0" fontId="8" fillId="0" borderId="0" xfId="2" applyFont="1" applyFill="1" applyBorder="1"/>
    <xf numFmtId="0" fontId="7" fillId="0" borderId="0" xfId="2" applyFont="1" applyFill="1" applyBorder="1"/>
    <xf numFmtId="0" fontId="9" fillId="0" borderId="0" xfId="2" applyFont="1" applyFill="1" applyBorder="1" applyAlignment="1"/>
    <xf numFmtId="164" fontId="7" fillId="0" borderId="0" xfId="3" applyFont="1" applyFill="1"/>
    <xf numFmtId="0" fontId="7" fillId="0" borderId="0" xfId="2" applyFont="1" applyFill="1"/>
    <xf numFmtId="0" fontId="9" fillId="0" borderId="0" xfId="2" applyFont="1" applyFill="1" applyBorder="1" applyAlignment="1">
      <alignment horizontal="center"/>
    </xf>
    <xf numFmtId="0" fontId="9" fillId="0" borderId="0" xfId="2" applyFont="1" applyBorder="1" applyAlignment="1">
      <alignment horizontal="center" vertical="center" wrapText="1"/>
    </xf>
    <xf numFmtId="165" fontId="7" fillId="0" borderId="0" xfId="4" applyFont="1" applyBorder="1"/>
    <xf numFmtId="165" fontId="7" fillId="0" borderId="0" xfId="2" applyNumberFormat="1" applyFont="1" applyBorder="1"/>
    <xf numFmtId="165" fontId="9" fillId="0" borderId="0" xfId="4"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Border="1" applyAlignment="1">
      <alignment horizontal="center" vertical="center" wrapText="1"/>
    </xf>
    <xf numFmtId="0" fontId="7" fillId="0" borderId="2" xfId="2" applyFont="1" applyBorder="1" applyAlignment="1">
      <alignment horizontal="center" vertical="center" wrapText="1"/>
    </xf>
    <xf numFmtId="164" fontId="7" fillId="0" borderId="0" xfId="3" applyFont="1" applyFill="1" applyAlignment="1">
      <alignment horizontal="center" vertical="center" wrapText="1"/>
    </xf>
    <xf numFmtId="0" fontId="7" fillId="0" borderId="0" xfId="2" applyFont="1" applyFill="1" applyAlignment="1">
      <alignment horizontal="center" vertical="center" wrapText="1"/>
    </xf>
    <xf numFmtId="164" fontId="7" fillId="0" borderId="0" xfId="2" applyNumberFormat="1" applyFont="1" applyFill="1" applyAlignment="1">
      <alignment horizontal="center" vertical="center" wrapText="1"/>
    </xf>
    <xf numFmtId="0" fontId="9" fillId="0" borderId="0" xfId="2" applyFont="1" applyFill="1" applyBorder="1" applyAlignment="1">
      <alignment horizontal="center" vertical="center" wrapText="1"/>
    </xf>
    <xf numFmtId="0" fontId="7" fillId="0" borderId="0" xfId="2" applyFont="1" applyFill="1" applyBorder="1" applyAlignment="1">
      <alignment horizontal="center" vertical="center" wrapText="1"/>
    </xf>
    <xf numFmtId="165" fontId="9" fillId="0" borderId="0" xfId="4" applyFont="1" applyFill="1" applyBorder="1" applyAlignment="1">
      <alignment horizontal="center" vertical="center" wrapText="1"/>
    </xf>
    <xf numFmtId="0" fontId="10" fillId="0" borderId="0" xfId="2" applyFont="1" applyBorder="1"/>
    <xf numFmtId="166" fontId="7" fillId="0" borderId="0" xfId="4" applyNumberFormat="1" applyFont="1" applyFill="1" applyBorder="1"/>
    <xf numFmtId="166" fontId="7" fillId="0" borderId="0" xfId="2" applyNumberFormat="1" applyFont="1" applyFill="1" applyBorder="1"/>
    <xf numFmtId="166" fontId="7" fillId="0" borderId="0" xfId="5" applyNumberFormat="1" applyFont="1" applyFill="1" applyBorder="1" applyAlignment="1">
      <alignment horizontal="center"/>
    </xf>
    <xf numFmtId="164" fontId="7" fillId="0" borderId="0" xfId="3" applyFont="1" applyFill="1" applyBorder="1"/>
    <xf numFmtId="0" fontId="7" fillId="0" borderId="0" xfId="2" applyFont="1" applyFill="1" applyAlignment="1">
      <alignment horizontal="right" vertical="center" wrapText="1"/>
    </xf>
    <xf numFmtId="164" fontId="7" fillId="0" borderId="0" xfId="2" applyNumberFormat="1" applyFont="1" applyFill="1"/>
    <xf numFmtId="164" fontId="7" fillId="0" borderId="0" xfId="2" applyNumberFormat="1" applyFont="1" applyFill="1" applyBorder="1"/>
    <xf numFmtId="164" fontId="7" fillId="0" borderId="0" xfId="2" applyNumberFormat="1" applyFont="1" applyFill="1" applyBorder="1" applyAlignment="1">
      <alignment horizontal="center" vertical="center" wrapText="1"/>
    </xf>
    <xf numFmtId="166" fontId="7" fillId="0" borderId="2" xfId="4" applyNumberFormat="1" applyFont="1" applyFill="1" applyBorder="1"/>
    <xf numFmtId="166" fontId="7" fillId="0" borderId="2" xfId="2" applyNumberFormat="1" applyFont="1" applyFill="1" applyBorder="1"/>
    <xf numFmtId="0" fontId="10" fillId="0" borderId="0" xfId="2" applyFont="1" applyFill="1" applyBorder="1"/>
    <xf numFmtId="164" fontId="9" fillId="0" borderId="0" xfId="3" applyFont="1" applyFill="1" applyBorder="1" applyAlignment="1">
      <alignment horizontal="center"/>
    </xf>
    <xf numFmtId="43" fontId="7" fillId="0" borderId="0" xfId="1" applyFont="1" applyFill="1" applyAlignment="1">
      <alignment horizontal="right" vertical="center" wrapText="1"/>
    </xf>
    <xf numFmtId="43" fontId="7" fillId="0" borderId="0" xfId="1" applyFont="1" applyAlignment="1">
      <alignment horizontal="center" vertical="center" wrapText="1"/>
    </xf>
    <xf numFmtId="166" fontId="9" fillId="0" borderId="0" xfId="4" applyNumberFormat="1" applyFont="1" applyFill="1" applyBorder="1"/>
    <xf numFmtId="166" fontId="9" fillId="0" borderId="0" xfId="2" applyNumberFormat="1" applyFont="1" applyFill="1" applyBorder="1" applyAlignment="1">
      <alignment horizontal="center"/>
    </xf>
    <xf numFmtId="165" fontId="7" fillId="0" borderId="0" xfId="4" applyFont="1" applyFill="1" applyBorder="1"/>
    <xf numFmtId="164" fontId="7" fillId="0" borderId="0" xfId="3" applyFont="1"/>
    <xf numFmtId="166" fontId="9" fillId="0" borderId="0" xfId="2" applyNumberFormat="1" applyFont="1" applyFill="1" applyBorder="1" applyAlignment="1">
      <alignment horizontal="center" vertical="center"/>
    </xf>
    <xf numFmtId="166" fontId="9" fillId="0" borderId="0" xfId="4" applyNumberFormat="1" applyFont="1" applyFill="1" applyBorder="1" applyAlignment="1">
      <alignment horizontal="center" vertical="center" wrapText="1"/>
    </xf>
    <xf numFmtId="166" fontId="9" fillId="0" borderId="0" xfId="2" applyNumberFormat="1"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0" xfId="2" applyFont="1" applyFill="1" applyBorder="1"/>
    <xf numFmtId="166" fontId="7" fillId="0" borderId="0" xfId="2" applyNumberFormat="1" applyFont="1" applyFill="1" applyBorder="1" applyAlignment="1">
      <alignment horizontal="center"/>
    </xf>
    <xf numFmtId="166" fontId="7" fillId="0" borderId="0" xfId="2" applyNumberFormat="1" applyFont="1"/>
    <xf numFmtId="166" fontId="7" fillId="0" borderId="0" xfId="2" applyNumberFormat="1" applyFont="1" applyFill="1"/>
    <xf numFmtId="0" fontId="12" fillId="0" borderId="0" xfId="2" applyFont="1" applyFill="1"/>
    <xf numFmtId="166" fontId="7" fillId="0" borderId="2" xfId="2" applyNumberFormat="1" applyFont="1" applyFill="1" applyBorder="1" applyAlignment="1">
      <alignment horizontal="center"/>
    </xf>
    <xf numFmtId="43" fontId="7" fillId="0" borderId="0" xfId="2" applyNumberFormat="1" applyFont="1" applyFill="1" applyBorder="1"/>
    <xf numFmtId="0" fontId="7" fillId="0" borderId="0" xfId="2" applyFont="1" applyFill="1" applyBorder="1" applyAlignment="1">
      <alignment horizontal="left" indent="2"/>
    </xf>
    <xf numFmtId="0" fontId="7" fillId="0" borderId="0" xfId="2" applyFont="1" applyFill="1" applyBorder="1" applyAlignment="1">
      <alignment horizontal="center"/>
    </xf>
    <xf numFmtId="166" fontId="7" fillId="0" borderId="0" xfId="2" applyNumberFormat="1" applyFont="1" applyBorder="1"/>
    <xf numFmtId="0" fontId="13" fillId="0" borderId="0" xfId="2" applyFont="1" applyBorder="1"/>
    <xf numFmtId="164" fontId="3" fillId="0" borderId="0" xfId="3" applyFont="1" applyBorder="1"/>
    <xf numFmtId="166" fontId="3" fillId="0" borderId="0" xfId="2" applyNumberFormat="1" applyFont="1" applyBorder="1"/>
    <xf numFmtId="166" fontId="3" fillId="0" borderId="0" xfId="2" applyNumberFormat="1" applyFont="1" applyFill="1" applyBorder="1"/>
    <xf numFmtId="165" fontId="9" fillId="0" borderId="0" xfId="2" applyNumberFormat="1" applyFont="1" applyBorder="1"/>
    <xf numFmtId="165" fontId="3" fillId="0" borderId="0" xfId="2" applyNumberFormat="1" applyFont="1" applyBorder="1"/>
    <xf numFmtId="164" fontId="3" fillId="0" borderId="0" xfId="3" applyFont="1"/>
    <xf numFmtId="164" fontId="3" fillId="0" borderId="0" xfId="2" applyNumberFormat="1" applyFont="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0" fontId="9" fillId="0" borderId="0" xfId="2" applyFont="1" applyFill="1" applyBorder="1" applyAlignment="1">
      <alignment vertical="center"/>
    </xf>
    <xf numFmtId="0" fontId="9" fillId="0" borderId="11" xfId="2" applyFont="1" applyFill="1" applyBorder="1" applyAlignment="1">
      <alignment vertical="center"/>
    </xf>
    <xf numFmtId="0" fontId="7" fillId="0" borderId="11" xfId="2" applyFont="1" applyBorder="1"/>
    <xf numFmtId="165" fontId="9" fillId="0" borderId="0" xfId="4" applyFont="1" applyBorder="1" applyAlignment="1">
      <alignment vertical="center" wrapText="1"/>
    </xf>
    <xf numFmtId="166" fontId="7" fillId="0" borderId="12" xfId="2" applyNumberFormat="1" applyFont="1" applyFill="1" applyBorder="1"/>
    <xf numFmtId="166" fontId="7" fillId="0" borderId="12" xfId="4" applyNumberFormat="1" applyFont="1" applyFill="1" applyBorder="1"/>
    <xf numFmtId="0" fontId="17" fillId="0" borderId="0" xfId="2" applyFont="1" applyBorder="1" applyAlignment="1"/>
    <xf numFmtId="166" fontId="7" fillId="0" borderId="0" xfId="4" applyNumberFormat="1" applyFont="1" applyFill="1" applyBorder="1" applyAlignment="1"/>
    <xf numFmtId="0" fontId="13" fillId="0" borderId="0" xfId="2" applyFont="1" applyFill="1" applyBorder="1" applyAlignment="1">
      <alignment horizontal="left"/>
    </xf>
    <xf numFmtId="0" fontId="3" fillId="0" borderId="0" xfId="2" applyFont="1" applyBorder="1" applyAlignment="1">
      <alignment horizontal="left"/>
    </xf>
    <xf numFmtId="166" fontId="7" fillId="0" borderId="0" xfId="2" applyNumberFormat="1" applyFont="1" applyBorder="1" applyAlignment="1">
      <alignment horizontal="left"/>
    </xf>
    <xf numFmtId="0" fontId="3" fillId="0" borderId="0" xfId="2" applyFont="1" applyFill="1" applyBorder="1" applyAlignment="1">
      <alignment horizontal="left"/>
    </xf>
    <xf numFmtId="164" fontId="3" fillId="0" borderId="0" xfId="3" applyFont="1" applyBorder="1" applyAlignment="1">
      <alignment horizontal="left"/>
    </xf>
    <xf numFmtId="0" fontId="3" fillId="0" borderId="0" xfId="2" applyFont="1" applyAlignment="1">
      <alignment horizontal="left"/>
    </xf>
    <xf numFmtId="166" fontId="3" fillId="0" borderId="0" xfId="2" applyNumberFormat="1" applyFont="1" applyBorder="1" applyAlignment="1">
      <alignment horizontal="left"/>
    </xf>
    <xf numFmtId="166" fontId="3" fillId="0" borderId="0" xfId="2" applyNumberFormat="1" applyFont="1" applyFill="1" applyBorder="1" applyAlignment="1">
      <alignment horizontal="left"/>
    </xf>
    <xf numFmtId="165" fontId="9" fillId="0" borderId="0" xfId="2" applyNumberFormat="1" applyFont="1" applyBorder="1" applyAlignment="1">
      <alignment horizontal="left"/>
    </xf>
    <xf numFmtId="165" fontId="3" fillId="0" borderId="0" xfId="2" applyNumberFormat="1" applyFont="1" applyBorder="1" applyAlignment="1">
      <alignment horizontal="left"/>
    </xf>
    <xf numFmtId="164" fontId="3" fillId="0" borderId="0" xfId="3" applyFont="1" applyBorder="1" applyAlignment="1">
      <alignment horizontal="right"/>
    </xf>
    <xf numFmtId="0" fontId="10" fillId="23" borderId="0" xfId="2" applyFont="1" applyFill="1" applyBorder="1" applyAlignment="1">
      <alignment vertical="top"/>
    </xf>
    <xf numFmtId="0" fontId="9" fillId="23" borderId="0" xfId="2" applyFont="1" applyFill="1" applyBorder="1" applyAlignment="1">
      <alignment horizontal="center" vertical="center" wrapText="1"/>
    </xf>
    <xf numFmtId="0" fontId="7" fillId="23" borderId="0" xfId="2" applyFont="1" applyFill="1" applyBorder="1" applyAlignment="1">
      <alignment horizontal="center" vertical="center" wrapText="1"/>
    </xf>
    <xf numFmtId="165" fontId="9" fillId="23" borderId="0" xfId="4" applyFont="1" applyFill="1" applyBorder="1" applyAlignment="1">
      <alignment horizontal="center" vertical="center" wrapText="1"/>
    </xf>
    <xf numFmtId="0" fontId="3" fillId="23" borderId="0" xfId="2" applyFont="1" applyFill="1"/>
    <xf numFmtId="0" fontId="7" fillId="23" borderId="0" xfId="2" applyFont="1" applyFill="1" applyBorder="1"/>
    <xf numFmtId="166" fontId="7" fillId="23" borderId="0" xfId="4" applyNumberFormat="1" applyFont="1" applyFill="1" applyBorder="1"/>
    <xf numFmtId="0" fontId="7" fillId="23" borderId="0" xfId="2" applyFont="1" applyFill="1"/>
    <xf numFmtId="0" fontId="10" fillId="23" borderId="0" xfId="2" applyFont="1" applyFill="1" applyBorder="1"/>
    <xf numFmtId="166" fontId="7" fillId="23" borderId="0" xfId="2" applyNumberFormat="1" applyFont="1" applyFill="1" applyBorder="1"/>
    <xf numFmtId="166" fontId="9" fillId="23" borderId="0" xfId="4" applyNumberFormat="1" applyFont="1" applyFill="1" applyBorder="1"/>
    <xf numFmtId="166" fontId="9" fillId="23" borderId="0" xfId="2" applyNumberFormat="1" applyFont="1" applyFill="1" applyBorder="1" applyAlignment="1">
      <alignment horizontal="center"/>
    </xf>
    <xf numFmtId="166" fontId="9" fillId="23" borderId="0" xfId="2" applyNumberFormat="1" applyFont="1" applyFill="1" applyBorder="1" applyAlignment="1">
      <alignment horizontal="center" vertical="center"/>
    </xf>
    <xf numFmtId="166" fontId="9" fillId="23" borderId="0" xfId="4" applyNumberFormat="1" applyFont="1" applyFill="1" applyBorder="1" applyAlignment="1">
      <alignment horizontal="center" vertical="center" wrapText="1"/>
    </xf>
    <xf numFmtId="166" fontId="9" fillId="23" borderId="0"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3" fillId="0" borderId="0" xfId="2" applyFont="1" applyAlignment="1">
      <alignment horizontal="right"/>
    </xf>
    <xf numFmtId="37" fontId="7" fillId="0" borderId="0" xfId="2" applyNumberFormat="1" applyFont="1" applyFill="1"/>
    <xf numFmtId="167" fontId="7" fillId="0" borderId="0" xfId="2" applyNumberFormat="1" applyFont="1" applyFill="1"/>
    <xf numFmtId="43" fontId="7" fillId="0" borderId="0" xfId="2" applyNumberFormat="1" applyFont="1"/>
    <xf numFmtId="43" fontId="7" fillId="0" borderId="0" xfId="2" applyNumberFormat="1" applyFont="1" applyBorder="1"/>
    <xf numFmtId="43" fontId="7" fillId="0" borderId="0" xfId="2" applyNumberFormat="1" applyFont="1" applyFill="1"/>
    <xf numFmtId="165" fontId="9" fillId="0" borderId="0" xfId="4" applyFont="1" applyFill="1" applyBorder="1" applyAlignment="1">
      <alignment vertical="center" wrapText="1"/>
    </xf>
    <xf numFmtId="165" fontId="9" fillId="0" borderId="0" xfId="4" applyFont="1" applyFill="1" applyBorder="1" applyAlignment="1">
      <alignment horizontal="center" vertical="center" wrapText="1"/>
    </xf>
    <xf numFmtId="166" fontId="3" fillId="23" borderId="0" xfId="2" applyNumberFormat="1" applyFont="1" applyFill="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Fill="1" applyBorder="1" applyAlignment="1">
      <alignment horizontal="center" vertical="center" wrapText="1"/>
    </xf>
    <xf numFmtId="164" fontId="3" fillId="0" borderId="0" xfId="3" applyFont="1" applyBorder="1" applyAlignment="1">
      <alignment horizontal="center"/>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0" fontId="7" fillId="0" borderId="0" xfId="53" applyNumberFormat="1" applyFont="1" applyFill="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43" fontId="3" fillId="0" borderId="0" xfId="1" applyFont="1" applyFill="1"/>
    <xf numFmtId="43" fontId="7" fillId="0" borderId="0" xfId="1" applyFont="1" applyFill="1" applyBorder="1"/>
    <xf numFmtId="43" fontId="7" fillId="0" borderId="0" xfId="1" applyFont="1" applyFill="1"/>
    <xf numFmtId="43" fontId="7" fillId="0" borderId="0" xfId="1" applyFont="1" applyFill="1" applyBorder="1" applyAlignment="1">
      <alignment horizontal="center" vertical="center" wrapText="1"/>
    </xf>
    <xf numFmtId="165" fontId="7" fillId="0" borderId="0" xfId="2" applyNumberFormat="1" applyFont="1" applyFill="1"/>
    <xf numFmtId="166" fontId="7" fillId="0" borderId="0" xfId="3" applyNumberFormat="1" applyFont="1" applyFill="1"/>
    <xf numFmtId="165" fontId="7" fillId="0" borderId="0" xfId="2" applyNumberFormat="1" applyFont="1" applyFill="1" applyBorder="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4" fontId="3" fillId="0" borderId="0" xfId="3" applyFont="1" applyFill="1" applyAlignment="1"/>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165" fontId="9" fillId="0" borderId="0" xfId="4" applyFont="1" applyBorder="1" applyAlignment="1">
      <alignment horizontal="center" vertical="center" wrapText="1"/>
    </xf>
    <xf numFmtId="0" fontId="9" fillId="0" borderId="0" xfId="2" applyFont="1" applyBorder="1" applyAlignment="1">
      <alignment horizontal="center" vertical="center" wrapText="1"/>
    </xf>
    <xf numFmtId="165" fontId="9" fillId="0" borderId="0" xfId="4" applyFont="1" applyFill="1" applyBorder="1" applyAlignment="1">
      <alignment horizontal="center" vertical="center" wrapText="1"/>
    </xf>
    <xf numFmtId="0" fontId="9" fillId="0" borderId="0" xfId="2" applyFont="1" applyFill="1" applyBorder="1" applyAlignment="1">
      <alignment horizontal="center"/>
    </xf>
    <xf numFmtId="0" fontId="3" fillId="0" borderId="0" xfId="2" applyFont="1" applyFill="1"/>
    <xf numFmtId="0" fontId="7" fillId="0" borderId="0" xfId="2" applyFont="1"/>
    <xf numFmtId="0" fontId="7" fillId="0" borderId="0" xfId="2" applyFont="1" applyFill="1" applyBorder="1"/>
    <xf numFmtId="0" fontId="7" fillId="0" borderId="0" xfId="2" applyFont="1" applyFill="1"/>
    <xf numFmtId="166" fontId="7" fillId="0" borderId="0" xfId="4" applyNumberFormat="1" applyFont="1" applyFill="1" applyBorder="1"/>
    <xf numFmtId="166" fontId="7" fillId="0" borderId="0" xfId="2" applyNumberFormat="1" applyFont="1" applyFill="1" applyBorder="1"/>
    <xf numFmtId="165" fontId="7" fillId="0" borderId="0" xfId="4" applyFont="1" applyFill="1" applyBorder="1"/>
    <xf numFmtId="0" fontId="9" fillId="0" borderId="0" xfId="2" applyFont="1" applyFill="1" applyBorder="1"/>
    <xf numFmtId="166" fontId="7" fillId="0" borderId="0" xfId="2" applyNumberFormat="1" applyFont="1"/>
    <xf numFmtId="166" fontId="7" fillId="0" borderId="0" xfId="2" applyNumberFormat="1" applyFont="1" applyFill="1"/>
    <xf numFmtId="0" fontId="7" fillId="0" borderId="0" xfId="2" applyFont="1" applyFill="1" applyBorder="1" applyAlignment="1">
      <alignment horizontal="left" indent="2"/>
    </xf>
    <xf numFmtId="0" fontId="7" fillId="0" borderId="0" xfId="2" applyFont="1" applyFill="1" applyBorder="1" applyAlignment="1">
      <alignment horizontal="center"/>
    </xf>
    <xf numFmtId="166" fontId="7" fillId="0" borderId="12" xfId="2" applyNumberFormat="1" applyFont="1" applyFill="1" applyBorder="1"/>
    <xf numFmtId="166" fontId="7" fillId="0" borderId="12" xfId="4" applyNumberFormat="1" applyFont="1" applyFill="1" applyBorder="1"/>
    <xf numFmtId="0" fontId="10" fillId="23" borderId="0" xfId="2" applyFont="1" applyFill="1" applyBorder="1" applyAlignment="1">
      <alignment vertical="top"/>
    </xf>
    <xf numFmtId="0" fontId="3" fillId="23" borderId="0" xfId="2" applyFont="1" applyFill="1"/>
    <xf numFmtId="0" fontId="7" fillId="23" borderId="0" xfId="2" applyFont="1" applyFill="1" applyBorder="1"/>
    <xf numFmtId="166" fontId="7" fillId="23" borderId="0" xfId="4" applyNumberFormat="1" applyFont="1" applyFill="1" applyBorder="1"/>
    <xf numFmtId="165" fontId="7" fillId="0" borderId="0" xfId="2" applyNumberFormat="1" applyFont="1" applyFill="1" applyBorder="1"/>
    <xf numFmtId="164" fontId="3" fillId="0" borderId="0" xfId="3" applyFont="1" applyFill="1" applyAlignment="1"/>
    <xf numFmtId="165" fontId="9" fillId="0" borderId="0" xfId="4" applyFont="1" applyFill="1" applyBorder="1" applyAlignment="1">
      <alignment horizontal="center" vertical="center" wrapText="1"/>
    </xf>
    <xf numFmtId="166" fontId="9" fillId="0" borderId="12" xfId="4" applyNumberFormat="1" applyFont="1" applyFill="1" applyBorder="1"/>
    <xf numFmtId="164" fontId="3" fillId="0" borderId="0" xfId="3" applyFont="1" applyFill="1" applyBorder="1" applyAlignment="1"/>
    <xf numFmtId="0" fontId="10" fillId="0" borderId="0" xfId="2" applyFont="1" applyFill="1" applyBorder="1" applyAlignment="1">
      <alignment vertical="top"/>
    </xf>
    <xf numFmtId="0" fontId="7" fillId="0" borderId="0" xfId="2" applyFont="1" applyFill="1" applyBorder="1" applyAlignment="1">
      <alignment horizontal="right"/>
    </xf>
    <xf numFmtId="0" fontId="40" fillId="0" borderId="0" xfId="2" applyFont="1" applyFill="1" applyBorder="1" applyAlignment="1">
      <alignment horizontal="center" vertical="center" wrapText="1"/>
    </xf>
    <xf numFmtId="43" fontId="40" fillId="0" borderId="0" xfId="1" applyFont="1" applyFill="1" applyBorder="1" applyAlignment="1">
      <alignment horizontal="center" vertical="center" wrapText="1"/>
    </xf>
    <xf numFmtId="164" fontId="40" fillId="0" borderId="0" xfId="3" applyFont="1" applyFill="1" applyBorder="1" applyAlignment="1">
      <alignment horizontal="center" vertical="center" wrapText="1"/>
    </xf>
    <xf numFmtId="164" fontId="9" fillId="0" borderId="0" xfId="2" applyNumberFormat="1" applyFont="1" applyFill="1" applyBorder="1" applyAlignment="1">
      <alignment horizontal="center" vertical="center" wrapText="1"/>
    </xf>
    <xf numFmtId="0" fontId="9" fillId="0" borderId="0" xfId="2" applyFont="1" applyFill="1" applyBorder="1" applyAlignment="1">
      <alignment horizontal="right"/>
    </xf>
    <xf numFmtId="0" fontId="40" fillId="0" borderId="0" xfId="2" applyFont="1" applyFill="1" applyBorder="1" applyAlignment="1">
      <alignment horizontal="right"/>
    </xf>
    <xf numFmtId="0" fontId="40" fillId="0" borderId="0" xfId="2" applyFont="1" applyFill="1" applyBorder="1"/>
    <xf numFmtId="166" fontId="40" fillId="0" borderId="0" xfId="4" applyNumberFormat="1" applyFont="1" applyFill="1" applyBorder="1"/>
    <xf numFmtId="166" fontId="40" fillId="0" borderId="0" xfId="2" applyNumberFormat="1" applyFont="1" applyFill="1" applyBorder="1"/>
    <xf numFmtId="166" fontId="40" fillId="0" borderId="0" xfId="5" applyNumberFormat="1" applyFont="1" applyFill="1" applyBorder="1" applyAlignment="1">
      <alignment horizontal="center"/>
    </xf>
    <xf numFmtId="43" fontId="40" fillId="0" borderId="0" xfId="1" applyFont="1" applyFill="1" applyBorder="1"/>
    <xf numFmtId="164" fontId="40" fillId="0" borderId="0" xfId="3" applyFont="1" applyFill="1" applyBorder="1" applyAlignment="1"/>
    <xf numFmtId="0" fontId="3" fillId="0" borderId="0" xfId="2" applyFont="1" applyAlignment="1">
      <alignment vertical="top"/>
    </xf>
    <xf numFmtId="0" fontId="3" fillId="0" borderId="0" xfId="2" applyFont="1" applyFill="1" applyAlignment="1">
      <alignment vertical="top"/>
    </xf>
    <xf numFmtId="0" fontId="36" fillId="0" borderId="0" xfId="2" applyFont="1" applyBorder="1" applyAlignment="1">
      <alignment vertical="top"/>
    </xf>
    <xf numFmtId="43" fontId="7" fillId="0" borderId="2" xfId="1" applyFont="1" applyFill="1" applyBorder="1"/>
    <xf numFmtId="166" fontId="9" fillId="0" borderId="2" xfId="4" applyNumberFormat="1" applyFont="1" applyFill="1" applyBorder="1" applyAlignment="1">
      <alignment horizontal="center" vertical="center" wrapText="1"/>
    </xf>
    <xf numFmtId="0" fontId="3" fillId="0" borderId="0" xfId="2" applyFont="1" applyBorder="1" applyAlignment="1">
      <alignment horizontal="left" vertical="top"/>
    </xf>
    <xf numFmtId="0" fontId="3" fillId="0" borderId="0" xfId="2" applyFont="1" applyBorder="1" applyAlignment="1">
      <alignment vertical="top"/>
    </xf>
    <xf numFmtId="164" fontId="3" fillId="0" borderId="0" xfId="3" applyFont="1" applyFill="1" applyAlignment="1">
      <alignment vertical="top"/>
    </xf>
    <xf numFmtId="166" fontId="7" fillId="0" borderId="0" xfId="4" applyNumberFormat="1" applyFont="1" applyFill="1" applyBorder="1"/>
    <xf numFmtId="166" fontId="7" fillId="0" borderId="0" xfId="4" applyNumberFormat="1" applyFont="1" applyFill="1" applyBorder="1"/>
    <xf numFmtId="166" fontId="3" fillId="0" borderId="0" xfId="2" applyNumberFormat="1" applyFont="1" applyFill="1" applyBorder="1"/>
    <xf numFmtId="166" fontId="7" fillId="0" borderId="0" xfId="2" applyNumberFormat="1" applyFont="1" applyFill="1" applyBorder="1"/>
    <xf numFmtId="166" fontId="7" fillId="0" borderId="0" xfId="5" applyNumberFormat="1" applyFont="1" applyFill="1" applyBorder="1" applyAlignment="1">
      <alignment horizontal="center"/>
    </xf>
    <xf numFmtId="166" fontId="3" fillId="0" borderId="0" xfId="2" applyNumberFormat="1" applyFont="1" applyFill="1" applyBorder="1"/>
    <xf numFmtId="0" fontId="3" fillId="0" borderId="0" xfId="2" applyFont="1" applyBorder="1" applyAlignment="1">
      <alignment horizontal="right"/>
    </xf>
    <xf numFmtId="0" fontId="3" fillId="0" borderId="0" xfId="2" applyFont="1"/>
    <xf numFmtId="0" fontId="3" fillId="0" borderId="0" xfId="2" applyFont="1" applyBorder="1"/>
    <xf numFmtId="0" fontId="7" fillId="0" borderId="0" xfId="2" applyFont="1" applyFill="1" applyBorder="1"/>
    <xf numFmtId="166" fontId="7" fillId="0" borderId="0" xfId="4" applyNumberFormat="1" applyFont="1" applyFill="1" applyBorder="1"/>
    <xf numFmtId="166" fontId="7" fillId="0" borderId="0" xfId="2" applyNumberFormat="1" applyFont="1" applyFill="1" applyBorder="1"/>
    <xf numFmtId="164" fontId="7" fillId="0" borderId="0" xfId="3" applyFont="1" applyFill="1" applyBorder="1"/>
    <xf numFmtId="164" fontId="7" fillId="0" borderId="0" xfId="2" applyNumberFormat="1" applyFont="1" applyFill="1" applyBorder="1"/>
    <xf numFmtId="164" fontId="7" fillId="0" borderId="0" xfId="2" applyNumberFormat="1" applyFont="1" applyFill="1" applyBorder="1" applyAlignment="1">
      <alignment horizontal="center" vertical="center" wrapText="1"/>
    </xf>
    <xf numFmtId="166" fontId="7" fillId="0" borderId="2" xfId="2" applyNumberFormat="1" applyFont="1" applyFill="1" applyBorder="1"/>
    <xf numFmtId="0" fontId="10" fillId="0" borderId="0" xfId="2" applyFont="1" applyFill="1" applyBorder="1"/>
    <xf numFmtId="166" fontId="9" fillId="0" borderId="0" xfId="4" applyNumberFormat="1" applyFont="1" applyFill="1" applyBorder="1"/>
    <xf numFmtId="166" fontId="9" fillId="0" borderId="0" xfId="2" applyNumberFormat="1" applyFont="1" applyFill="1" applyBorder="1" applyAlignment="1">
      <alignment horizontal="center"/>
    </xf>
    <xf numFmtId="165" fontId="7" fillId="0" borderId="0" xfId="4" applyFont="1" applyFill="1" applyBorder="1"/>
    <xf numFmtId="0" fontId="9" fillId="0" borderId="0" xfId="2" applyFont="1" applyFill="1" applyBorder="1" applyAlignment="1">
      <alignment vertical="center"/>
    </xf>
    <xf numFmtId="0" fontId="3" fillId="0" borderId="0" xfId="2" applyFont="1" applyAlignment="1">
      <alignment horizontal="right"/>
    </xf>
    <xf numFmtId="43" fontId="7" fillId="0" borderId="0" xfId="1" applyFont="1" applyFill="1" applyBorder="1"/>
    <xf numFmtId="0" fontId="4" fillId="0" borderId="0" xfId="2" applyFont="1" applyBorder="1" applyAlignment="1"/>
    <xf numFmtId="0" fontId="5" fillId="0" borderId="0" xfId="2" applyFont="1" applyBorder="1" applyAlignment="1"/>
    <xf numFmtId="0" fontId="6" fillId="0" borderId="0" xfId="2" applyFont="1" applyBorder="1" applyAlignment="1"/>
    <xf numFmtId="0" fontId="3" fillId="0" borderId="0" xfId="2" applyFont="1" applyBorder="1" applyAlignment="1"/>
    <xf numFmtId="0" fontId="36" fillId="0" borderId="0" xfId="2" applyFont="1" applyBorder="1" applyAlignment="1">
      <alignment horizontal="right" vertical="top"/>
    </xf>
    <xf numFmtId="0" fontId="36" fillId="0" borderId="0" xfId="2" applyFont="1" applyBorder="1" applyAlignment="1">
      <alignment horizontal="right" vertical="top"/>
    </xf>
    <xf numFmtId="166" fontId="40" fillId="0" borderId="0" xfId="4" applyNumberFormat="1" applyFont="1" applyFill="1" applyBorder="1" applyAlignment="1">
      <alignment vertical="center"/>
    </xf>
    <xf numFmtId="166" fontId="40" fillId="0" borderId="0" xfId="2" applyNumberFormat="1" applyFont="1" applyFill="1" applyBorder="1" applyAlignment="1">
      <alignment vertical="center"/>
    </xf>
    <xf numFmtId="166" fontId="9" fillId="0" borderId="0" xfId="2" applyNumberFormat="1" applyFont="1" applyFill="1" applyBorder="1"/>
    <xf numFmtId="165" fontId="9" fillId="0" borderId="0" xfId="4" applyFont="1" applyFill="1" applyBorder="1"/>
    <xf numFmtId="0" fontId="3" fillId="0" borderId="0" xfId="2" applyFont="1" applyBorder="1" applyAlignment="1">
      <alignment vertical="center" wrapText="1"/>
    </xf>
    <xf numFmtId="0" fontId="3" fillId="0" borderId="0" xfId="2" applyFont="1" applyBorder="1" applyAlignment="1">
      <alignment horizontal="center" vertical="center"/>
    </xf>
    <xf numFmtId="0" fontId="7" fillId="0" borderId="0" xfId="2" applyFont="1" applyFill="1" applyBorder="1" applyAlignment="1">
      <alignment horizontal="left"/>
    </xf>
    <xf numFmtId="165" fontId="9" fillId="0" borderId="0" xfId="4" applyFont="1" applyBorder="1" applyAlignment="1">
      <alignment horizontal="center" vertical="center" wrapText="1"/>
    </xf>
    <xf numFmtId="165" fontId="9" fillId="0" borderId="2" xfId="4" applyFont="1" applyBorder="1" applyAlignment="1">
      <alignment horizontal="center" vertical="center" wrapText="1"/>
    </xf>
    <xf numFmtId="0" fontId="13" fillId="0" borderId="0" xfId="2" applyFont="1" applyFill="1" applyBorder="1" applyAlignment="1">
      <alignment horizontal="justify" vertical="top" wrapText="1"/>
    </xf>
    <xf numFmtId="0" fontId="17" fillId="0" borderId="0" xfId="2" applyFont="1" applyBorder="1" applyAlignment="1">
      <alignment horizontal="center"/>
    </xf>
    <xf numFmtId="0" fontId="4" fillId="0" borderId="0" xfId="2" applyFont="1" applyBorder="1" applyAlignment="1">
      <alignment horizontal="center"/>
    </xf>
    <xf numFmtId="0" fontId="5" fillId="0" borderId="0" xfId="2" applyFont="1" applyBorder="1" applyAlignment="1">
      <alignment horizontal="center"/>
    </xf>
    <xf numFmtId="0" fontId="6" fillId="0" borderId="0" xfId="2" applyFont="1" applyBorder="1" applyAlignment="1">
      <alignment horizontal="center"/>
    </xf>
    <xf numFmtId="0" fontId="3" fillId="0" borderId="0" xfId="2" applyFont="1" applyBorder="1" applyAlignment="1">
      <alignment horizontal="center"/>
    </xf>
    <xf numFmtId="0" fontId="9" fillId="0" borderId="1" xfId="2" applyFont="1" applyFill="1" applyBorder="1" applyAlignment="1">
      <alignment horizontal="center" vertical="center"/>
    </xf>
    <xf numFmtId="0" fontId="9" fillId="0" borderId="0" xfId="2" applyFont="1" applyBorder="1" applyAlignment="1">
      <alignment horizontal="center" vertical="center" wrapText="1"/>
    </xf>
    <xf numFmtId="0" fontId="9" fillId="0" borderId="2" xfId="2" applyFont="1" applyBorder="1" applyAlignment="1">
      <alignment horizontal="center" vertical="center" wrapText="1"/>
    </xf>
    <xf numFmtId="0" fontId="34" fillId="0" borderId="0" xfId="2" applyFont="1" applyFill="1" applyBorder="1" applyAlignment="1">
      <alignment horizontal="right" vertical="top"/>
    </xf>
    <xf numFmtId="0" fontId="33" fillId="0" borderId="0" xfId="2" applyFont="1" applyFill="1" applyBorder="1" applyAlignment="1">
      <alignment horizontal="right" vertical="top"/>
    </xf>
    <xf numFmtId="0" fontId="36" fillId="0" borderId="0" xfId="2" applyFont="1" applyBorder="1" applyAlignment="1">
      <alignment horizontal="right" vertical="top"/>
    </xf>
    <xf numFmtId="0" fontId="35" fillId="0" borderId="0" xfId="2" applyFont="1" applyBorder="1" applyAlignment="1">
      <alignment horizontal="right" vertical="top"/>
    </xf>
    <xf numFmtId="165" fontId="9" fillId="0" borderId="0" xfId="4" applyFont="1" applyFill="1" applyBorder="1" applyAlignment="1">
      <alignment horizontal="center" vertical="center" wrapText="1"/>
    </xf>
    <xf numFmtId="165" fontId="9" fillId="0" borderId="2" xfId="4" applyFont="1" applyFill="1" applyBorder="1" applyAlignment="1">
      <alignment horizontal="center" vertical="center" wrapText="1"/>
    </xf>
    <xf numFmtId="0" fontId="39" fillId="0" borderId="0" xfId="2" applyFont="1" applyFill="1" applyAlignment="1">
      <alignment horizontal="center" vertical="center" wrapText="1"/>
    </xf>
    <xf numFmtId="0" fontId="41" fillId="0" borderId="12" xfId="0" applyFont="1" applyFill="1" applyBorder="1" applyAlignment="1" applyProtection="1">
      <alignment horizontal="center"/>
    </xf>
    <xf numFmtId="0" fontId="41" fillId="0" borderId="0" xfId="0" applyFont="1" applyFill="1" applyBorder="1" applyAlignment="1" applyProtection="1">
      <alignment horizontal="center"/>
    </xf>
    <xf numFmtId="0" fontId="3" fillId="0" borderId="0" xfId="2" applyFont="1" applyBorder="1" applyAlignment="1">
      <alignment horizontal="left" vertical="top" wrapText="1"/>
    </xf>
    <xf numFmtId="0" fontId="3" fillId="0" borderId="0" xfId="2" applyFont="1" applyBorder="1" applyAlignment="1">
      <alignment horizontal="left" vertical="center" wrapText="1"/>
    </xf>
    <xf numFmtId="0" fontId="3" fillId="0" borderId="0" xfId="2" applyFont="1" applyBorder="1" applyAlignment="1">
      <alignment horizontal="left"/>
    </xf>
  </cellXfs>
  <cellStyles count="59">
    <cellStyle name="=C:\WINNT\SYSTEM32\COMMAND.COM" xfId="58" xr:uid="{00000000-0005-0000-0000-000000000000}"/>
    <cellStyle name="20% - Accent1" xfId="6" xr:uid="{00000000-0005-0000-0000-000001000000}"/>
    <cellStyle name="20% - Accent2" xfId="7" xr:uid="{00000000-0005-0000-0000-000002000000}"/>
    <cellStyle name="20% - Accent3" xfId="8" xr:uid="{00000000-0005-0000-0000-000003000000}"/>
    <cellStyle name="20% - Accent4" xfId="9" xr:uid="{00000000-0005-0000-0000-000004000000}"/>
    <cellStyle name="20% - Accent5" xfId="10" xr:uid="{00000000-0005-0000-0000-000005000000}"/>
    <cellStyle name="20% - Accent6" xfId="11" xr:uid="{00000000-0005-0000-0000-000006000000}"/>
    <cellStyle name="40% - Accent1" xfId="12" xr:uid="{00000000-0005-0000-0000-000007000000}"/>
    <cellStyle name="40% - Accent2" xfId="13" xr:uid="{00000000-0005-0000-0000-000008000000}"/>
    <cellStyle name="40% - Accent3" xfId="14" xr:uid="{00000000-0005-0000-0000-000009000000}"/>
    <cellStyle name="40% - Accent4" xfId="15" xr:uid="{00000000-0005-0000-0000-00000A000000}"/>
    <cellStyle name="40% - Accent5" xfId="16" xr:uid="{00000000-0005-0000-0000-00000B000000}"/>
    <cellStyle name="40% - Accent6" xfId="17" xr:uid="{00000000-0005-0000-0000-00000C000000}"/>
    <cellStyle name="60% - Accent1" xfId="18" xr:uid="{00000000-0005-0000-0000-00000D000000}"/>
    <cellStyle name="60% - Accent2" xfId="19" xr:uid="{00000000-0005-0000-0000-00000E000000}"/>
    <cellStyle name="60% - Accent3" xfId="20" xr:uid="{00000000-0005-0000-0000-00000F000000}"/>
    <cellStyle name="60% - Accent4" xfId="21" xr:uid="{00000000-0005-0000-0000-000010000000}"/>
    <cellStyle name="60% - Accent5" xfId="22" xr:uid="{00000000-0005-0000-0000-000011000000}"/>
    <cellStyle name="60% - Accent6" xfId="23" xr:uid="{00000000-0005-0000-0000-000012000000}"/>
    <cellStyle name="Accent1" xfId="24" xr:uid="{00000000-0005-0000-0000-000013000000}"/>
    <cellStyle name="Accent2" xfId="25" xr:uid="{00000000-0005-0000-0000-000014000000}"/>
    <cellStyle name="Accent3" xfId="26" xr:uid="{00000000-0005-0000-0000-000015000000}"/>
    <cellStyle name="Accent4" xfId="27" xr:uid="{00000000-0005-0000-0000-000016000000}"/>
    <cellStyle name="Accent5" xfId="28" xr:uid="{00000000-0005-0000-0000-000017000000}"/>
    <cellStyle name="Accent6" xfId="29" xr:uid="{00000000-0005-0000-0000-000018000000}"/>
    <cellStyle name="Bad" xfId="30" xr:uid="{00000000-0005-0000-0000-000019000000}"/>
    <cellStyle name="Calculation" xfId="31" xr:uid="{00000000-0005-0000-0000-00001A000000}"/>
    <cellStyle name="Check Cell" xfId="32" xr:uid="{00000000-0005-0000-0000-00001B000000}"/>
    <cellStyle name="Explanatory Text" xfId="33" xr:uid="{00000000-0005-0000-0000-00001C000000}"/>
    <cellStyle name="Good" xfId="34" xr:uid="{00000000-0005-0000-0000-00001D000000}"/>
    <cellStyle name="Heading 1" xfId="35" xr:uid="{00000000-0005-0000-0000-00001E000000}"/>
    <cellStyle name="Heading 2" xfId="36" xr:uid="{00000000-0005-0000-0000-00001F000000}"/>
    <cellStyle name="Heading 3" xfId="37" xr:uid="{00000000-0005-0000-0000-000020000000}"/>
    <cellStyle name="Heading 4" xfId="38" xr:uid="{00000000-0005-0000-0000-000021000000}"/>
    <cellStyle name="Input" xfId="39" xr:uid="{00000000-0005-0000-0000-000022000000}"/>
    <cellStyle name="Linked Cell" xfId="40" xr:uid="{00000000-0005-0000-0000-000023000000}"/>
    <cellStyle name="Millares" xfId="1" builtinId="3"/>
    <cellStyle name="Millares 2" xfId="41" xr:uid="{00000000-0005-0000-0000-000025000000}"/>
    <cellStyle name="Millares 2 2" xfId="3" xr:uid="{00000000-0005-0000-0000-000026000000}"/>
    <cellStyle name="Millares 2 3" xfId="57" xr:uid="{00000000-0005-0000-0000-000027000000}"/>
    <cellStyle name="Millares 3" xfId="42" xr:uid="{00000000-0005-0000-0000-000028000000}"/>
    <cellStyle name="Millares 3 2" xfId="55" xr:uid="{00000000-0005-0000-0000-000029000000}"/>
    <cellStyle name="Moneda 2" xfId="43" xr:uid="{00000000-0005-0000-0000-00002A000000}"/>
    <cellStyle name="Moneda 2 2" xfId="4" xr:uid="{00000000-0005-0000-0000-00002B000000}"/>
    <cellStyle name="Normal" xfId="0" builtinId="0"/>
    <cellStyle name="Normal 11" xfId="56" xr:uid="{00000000-0005-0000-0000-00002D000000}"/>
    <cellStyle name="Normal 2" xfId="44" xr:uid="{00000000-0005-0000-0000-00002E000000}"/>
    <cellStyle name="Normal 2 2" xfId="2" xr:uid="{00000000-0005-0000-0000-00002F000000}"/>
    <cellStyle name="Normal 3" xfId="45" xr:uid="{00000000-0005-0000-0000-000030000000}"/>
    <cellStyle name="Normal 4" xfId="46" xr:uid="{00000000-0005-0000-0000-000031000000}"/>
    <cellStyle name="Normal 9" xfId="54" xr:uid="{00000000-0005-0000-0000-000032000000}"/>
    <cellStyle name="Note" xfId="47" xr:uid="{00000000-0005-0000-0000-000033000000}"/>
    <cellStyle name="Output" xfId="48" xr:uid="{00000000-0005-0000-0000-000034000000}"/>
    <cellStyle name="Porcentaje" xfId="53" builtinId="5"/>
    <cellStyle name="Porcentaje 2" xfId="49" xr:uid="{00000000-0005-0000-0000-000036000000}"/>
    <cellStyle name="Porcentual 2" xfId="50" xr:uid="{00000000-0005-0000-0000-000037000000}"/>
    <cellStyle name="Porcentual 2 2" xfId="5" xr:uid="{00000000-0005-0000-0000-000038000000}"/>
    <cellStyle name="Title" xfId="51" xr:uid="{00000000-0005-0000-0000-000039000000}"/>
    <cellStyle name="Warning Text" xfId="52"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997771</xdr:colOff>
      <xdr:row>26</xdr:row>
      <xdr:rowOff>102425</xdr:rowOff>
    </xdr:from>
    <xdr:to>
      <xdr:col>15</xdr:col>
      <xdr:colOff>214045</xdr:colOff>
      <xdr:row>30</xdr:row>
      <xdr:rowOff>42810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8770171" y="5084000"/>
          <a:ext cx="511674" cy="254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a:p>
          <a:endParaRPr lang="es-MX" sz="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C00-000002000000}"/>
            </a:ext>
          </a:extLst>
        </xdr:cNvPr>
        <xdr:cNvSpPr txBox="1"/>
      </xdr:nvSpPr>
      <xdr:spPr>
        <a:xfrm>
          <a:off x="9225234" y="491472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D00-000002000000}"/>
            </a:ext>
          </a:extLst>
        </xdr:cNvPr>
        <xdr:cNvSpPr txBox="1"/>
      </xdr:nvSpPr>
      <xdr:spPr>
        <a:xfrm>
          <a:off x="9225234" y="491472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E00-000002000000}"/>
            </a:ext>
          </a:extLst>
        </xdr:cNvPr>
        <xdr:cNvSpPr txBox="1"/>
      </xdr:nvSpPr>
      <xdr:spPr>
        <a:xfrm>
          <a:off x="9196659" y="479471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0F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0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1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997771</xdr:colOff>
      <xdr:row>26</xdr:row>
      <xdr:rowOff>102425</xdr:rowOff>
    </xdr:from>
    <xdr:to>
      <xdr:col>15</xdr:col>
      <xdr:colOff>214045</xdr:colOff>
      <xdr:row>30</xdr:row>
      <xdr:rowOff>42810</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8770171" y="4922075"/>
          <a:ext cx="511674" cy="7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a:p>
          <a:endParaRPr lang="es-MX" sz="8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3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4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6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700-000002000000}"/>
            </a:ext>
          </a:extLst>
        </xdr:cNvPr>
        <xdr:cNvSpPr txBox="1"/>
      </xdr:nvSpPr>
      <xdr:spPr>
        <a:xfrm>
          <a:off x="9423354" y="488424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800-000002000000}"/>
            </a:ext>
          </a:extLst>
        </xdr:cNvPr>
        <xdr:cNvSpPr txBox="1"/>
      </xdr:nvSpPr>
      <xdr:spPr>
        <a:xfrm>
          <a:off x="9196659" y="479471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9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1186134</xdr:colOff>
      <xdr:row>26</xdr:row>
      <xdr:rowOff>136988</xdr:rowOff>
    </xdr:from>
    <xdr:to>
      <xdr:col>14</xdr:col>
      <xdr:colOff>306086</xdr:colOff>
      <xdr:row>27</xdr:row>
      <xdr:rowOff>119863</xdr:rowOff>
    </xdr:to>
    <xdr:sp macro="" textlink="">
      <xdr:nvSpPr>
        <xdr:cNvPr id="2" name="1 CuadroTexto">
          <a:extLst>
            <a:ext uri="{FF2B5EF4-FFF2-40B4-BE49-F238E27FC236}">
              <a16:creationId xmlns:a16="http://schemas.microsoft.com/office/drawing/2014/main" id="{00000000-0008-0000-1B00-000002000000}"/>
            </a:ext>
          </a:extLst>
        </xdr:cNvPr>
        <xdr:cNvSpPr txBox="1"/>
      </xdr:nvSpPr>
      <xdr:spPr>
        <a:xfrm>
          <a:off x="9196659" y="4813763"/>
          <a:ext cx="37725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9371213" y="4640494"/>
          <a:ext cx="421345" cy="136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92252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twoCellAnchor editAs="oneCell">
    <xdr:from>
      <xdr:col>0</xdr:col>
      <xdr:colOff>0</xdr:colOff>
      <xdr:row>0</xdr:row>
      <xdr:rowOff>0</xdr:rowOff>
    </xdr:from>
    <xdr:to>
      <xdr:col>3</xdr:col>
      <xdr:colOff>38100</xdr:colOff>
      <xdr:row>5</xdr:row>
      <xdr:rowOff>0</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1066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1186134</xdr:colOff>
      <xdr:row>25</xdr:row>
      <xdr:rowOff>136988</xdr:rowOff>
    </xdr:from>
    <xdr:to>
      <xdr:col>14</xdr:col>
      <xdr:colOff>306086</xdr:colOff>
      <xdr:row>26</xdr:row>
      <xdr:rowOff>119863</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8272734" y="4739468"/>
          <a:ext cx="422972" cy="13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0"/>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W50"/>
  <sheetViews>
    <sheetView showGridLines="0" topLeftCell="A4" zoomScale="89" zoomScaleNormal="89" workbookViewId="0">
      <selection activeCell="G15" sqref="G15:G21"/>
    </sheetView>
  </sheetViews>
  <sheetFormatPr baseColWidth="10" defaultColWidth="11.42578125" defaultRowHeight="12.75" outlineLevelRow="1" x14ac:dyDescent="0.2"/>
  <cols>
    <col min="1" max="1" width="1.85546875" style="1" customWidth="1"/>
    <col min="2" max="2" width="2.7109375" style="7" customWidth="1"/>
    <col min="3" max="3" width="15.7109375" style="7" customWidth="1"/>
    <col min="4" max="4" width="12.5703125" style="1" customWidth="1"/>
    <col min="5" max="5" width="17.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7.140625" style="7" customWidth="1"/>
    <col min="15" max="15" width="2.285156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B1" s="275" t="s">
        <v>0</v>
      </c>
      <c r="C1" s="275"/>
      <c r="D1" s="275"/>
      <c r="E1" s="275"/>
      <c r="F1" s="275"/>
      <c r="G1" s="275"/>
      <c r="H1" s="275"/>
      <c r="I1" s="275"/>
      <c r="J1" s="275"/>
      <c r="K1" s="275"/>
      <c r="L1" s="275"/>
      <c r="M1" s="275"/>
      <c r="N1" s="275"/>
      <c r="O1" s="275"/>
      <c r="P1" s="275"/>
      <c r="Q1" s="2"/>
    </row>
    <row r="2" spans="1:22" ht="21" x14ac:dyDescent="0.35">
      <c r="B2" s="276" t="s">
        <v>1</v>
      </c>
      <c r="C2" s="276"/>
      <c r="D2" s="276"/>
      <c r="E2" s="276"/>
      <c r="F2" s="276"/>
      <c r="G2" s="276"/>
      <c r="H2" s="276"/>
      <c r="I2" s="276"/>
      <c r="J2" s="276"/>
      <c r="K2" s="276"/>
      <c r="L2" s="276"/>
      <c r="M2" s="276"/>
      <c r="N2" s="276"/>
      <c r="O2" s="276"/>
      <c r="P2" s="276"/>
      <c r="Q2" s="5"/>
    </row>
    <row r="3" spans="1:22" ht="15.75" x14ac:dyDescent="0.25">
      <c r="B3" s="277" t="s">
        <v>21</v>
      </c>
      <c r="C3" s="277"/>
      <c r="D3" s="277"/>
      <c r="E3" s="277"/>
      <c r="F3" s="277"/>
      <c r="G3" s="277"/>
      <c r="H3" s="277"/>
      <c r="I3" s="277"/>
      <c r="J3" s="277"/>
      <c r="K3" s="277"/>
      <c r="L3" s="277"/>
      <c r="M3" s="277"/>
      <c r="N3" s="277"/>
      <c r="O3" s="277"/>
      <c r="P3" s="277"/>
      <c r="Q3" s="6"/>
    </row>
    <row r="4" spans="1:22" s="7" customFormat="1" ht="15.75" customHeight="1" x14ac:dyDescent="0.2">
      <c r="B4" s="278" t="s">
        <v>2</v>
      </c>
      <c r="C4" s="278"/>
      <c r="D4" s="278"/>
      <c r="E4" s="278"/>
      <c r="F4" s="278"/>
      <c r="G4" s="278"/>
      <c r="H4" s="278"/>
      <c r="I4" s="278"/>
      <c r="J4" s="278"/>
      <c r="K4" s="278"/>
      <c r="L4" s="278"/>
      <c r="M4" s="278"/>
      <c r="N4" s="278"/>
      <c r="O4" s="278"/>
      <c r="P4" s="278"/>
      <c r="Q4" s="8"/>
      <c r="R4" s="9"/>
      <c r="S4" s="9"/>
      <c r="T4" s="10"/>
      <c r="U4" s="10"/>
      <c r="V4" s="10"/>
    </row>
    <row r="5" spans="1:22" s="11" customFormat="1" ht="11.25"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Top="1" thickBot="1" x14ac:dyDescent="0.25">
      <c r="B6" s="12"/>
      <c r="C6" s="15"/>
      <c r="D6" s="15"/>
      <c r="E6" s="279" t="s">
        <v>3</v>
      </c>
      <c r="F6" s="279"/>
      <c r="G6" s="279"/>
      <c r="H6" s="279"/>
      <c r="I6" s="279"/>
      <c r="J6" s="279"/>
      <c r="K6" s="279"/>
      <c r="L6" s="279"/>
      <c r="M6" s="279"/>
      <c r="N6" s="279"/>
      <c r="O6" s="279"/>
      <c r="P6" s="279"/>
      <c r="Q6" s="18"/>
      <c r="R6" s="17"/>
      <c r="S6" s="16"/>
      <c r="T6" s="17"/>
      <c r="U6" s="17"/>
      <c r="V6" s="17"/>
    </row>
    <row r="7" spans="1:22" s="11" customFormat="1" ht="13.5" thickTop="1" x14ac:dyDescent="0.2">
      <c r="B7" s="12"/>
      <c r="C7" s="15"/>
      <c r="D7" s="15"/>
      <c r="E7" s="18"/>
      <c r="F7" s="18"/>
      <c r="G7" s="18"/>
      <c r="H7" s="18"/>
      <c r="I7" s="18"/>
      <c r="J7" s="18"/>
      <c r="K7" s="18"/>
      <c r="L7" s="18"/>
      <c r="M7" s="18"/>
      <c r="N7" s="18"/>
      <c r="O7" s="18"/>
      <c r="P7" s="18"/>
      <c r="Q7" s="18"/>
      <c r="R7" s="16"/>
      <c r="S7" s="16"/>
      <c r="T7" s="17"/>
      <c r="U7" s="17"/>
      <c r="V7" s="17"/>
    </row>
    <row r="8" spans="1:22" s="11" customFormat="1" ht="15" customHeight="1" x14ac:dyDescent="0.2">
      <c r="B8" s="12"/>
      <c r="C8" s="12"/>
      <c r="D8" s="12"/>
      <c r="E8" s="280" t="s">
        <v>4</v>
      </c>
      <c r="F8" s="19"/>
      <c r="G8" s="271" t="s">
        <v>22</v>
      </c>
      <c r="H8" s="20"/>
      <c r="I8" s="21"/>
      <c r="J8" s="280" t="s">
        <v>5</v>
      </c>
      <c r="K8" s="12"/>
      <c r="L8" s="271" t="s">
        <v>23</v>
      </c>
      <c r="M8" s="12"/>
      <c r="N8" s="271" t="s">
        <v>24</v>
      </c>
      <c r="O8" s="12"/>
      <c r="P8" s="271" t="s">
        <v>25</v>
      </c>
      <c r="Q8" s="22"/>
      <c r="R8" s="16"/>
      <c r="S8" s="16"/>
      <c r="T8" s="17"/>
      <c r="U8" s="17"/>
      <c r="V8" s="17"/>
    </row>
    <row r="9" spans="1:22" s="23" customFormat="1" ht="27" customHeight="1" x14ac:dyDescent="0.2">
      <c r="B9" s="24"/>
      <c r="C9" s="19"/>
      <c r="D9" s="24"/>
      <c r="E9" s="281"/>
      <c r="F9" s="19"/>
      <c r="G9" s="272"/>
      <c r="H9" s="25"/>
      <c r="J9" s="281"/>
      <c r="K9" s="24"/>
      <c r="L9" s="272"/>
      <c r="M9" s="22"/>
      <c r="N9" s="272"/>
      <c r="O9" s="24"/>
      <c r="P9" s="272"/>
      <c r="Q9" s="22"/>
      <c r="R9" s="16"/>
      <c r="S9" s="26"/>
      <c r="T9" s="27"/>
      <c r="U9" s="28"/>
      <c r="V9" s="27"/>
    </row>
    <row r="10" spans="1:22" s="23" customFormat="1" ht="7.5" customHeight="1" x14ac:dyDescent="0.25">
      <c r="B10" s="24"/>
      <c r="C10" s="19"/>
      <c r="D10" s="24"/>
      <c r="E10" s="19"/>
      <c r="F10" s="19"/>
      <c r="G10" s="22"/>
      <c r="H10" s="24"/>
      <c r="I10" s="27"/>
      <c r="J10" s="29"/>
      <c r="K10" s="30"/>
      <c r="L10" s="31"/>
      <c r="M10" s="31"/>
      <c r="N10" s="31"/>
      <c r="O10" s="30"/>
      <c r="P10" s="31"/>
      <c r="Q10" s="22"/>
      <c r="R10" s="27"/>
      <c r="S10" s="27"/>
      <c r="T10" s="27"/>
      <c r="U10" s="28"/>
      <c r="V10" s="27"/>
    </row>
    <row r="11" spans="1:22" s="11" customFormat="1" ht="15" x14ac:dyDescent="0.25">
      <c r="B11" s="32" t="s">
        <v>6</v>
      </c>
      <c r="D11" s="12"/>
      <c r="E11" s="33"/>
      <c r="F11" s="33"/>
      <c r="G11" s="34"/>
      <c r="H11" s="34"/>
      <c r="I11" s="34"/>
      <c r="J11" s="33"/>
      <c r="K11" s="35"/>
      <c r="L11" s="34"/>
      <c r="M11" s="34"/>
      <c r="N11" s="34"/>
      <c r="O11" s="14"/>
      <c r="P11" s="17"/>
      <c r="Q11" s="17"/>
      <c r="R11" s="16"/>
      <c r="S11" s="26"/>
      <c r="T11" s="17"/>
      <c r="U11" s="28"/>
      <c r="V11" s="17"/>
    </row>
    <row r="12" spans="1:22" s="11" customFormat="1" ht="6" customHeight="1" x14ac:dyDescent="0.2">
      <c r="A12" s="17"/>
      <c r="B12" s="14"/>
      <c r="C12" s="14"/>
      <c r="D12" s="14"/>
      <c r="E12" s="33"/>
      <c r="F12" s="33"/>
      <c r="G12" s="34"/>
      <c r="H12" s="34"/>
      <c r="I12" s="34"/>
      <c r="J12" s="33"/>
      <c r="K12" s="35"/>
      <c r="L12" s="34"/>
      <c r="M12" s="34"/>
      <c r="N12" s="34"/>
      <c r="O12" s="14"/>
      <c r="P12" s="17"/>
      <c r="Q12" s="17"/>
      <c r="R12" s="17"/>
      <c r="S12" s="16"/>
      <c r="T12" s="17"/>
      <c r="U12" s="28"/>
      <c r="V12" s="17"/>
    </row>
    <row r="13" spans="1:22" s="23" customFormat="1" ht="12" customHeight="1" x14ac:dyDescent="0.2">
      <c r="A13" s="27"/>
      <c r="B13" s="30"/>
      <c r="C13" s="14" t="s">
        <v>7</v>
      </c>
      <c r="D13" s="14"/>
      <c r="E13" s="33">
        <v>1160000000</v>
      </c>
      <c r="F13" s="33"/>
      <c r="G13" s="34">
        <v>992421897.99999964</v>
      </c>
      <c r="H13" s="34"/>
      <c r="I13" s="34"/>
      <c r="J13" s="33">
        <f t="shared" ref="J13:J21" si="0">+L13-G13</f>
        <v>-787223.14999997616</v>
      </c>
      <c r="K13" s="35"/>
      <c r="L13" s="34">
        <v>991634674.84999967</v>
      </c>
      <c r="M13" s="31"/>
      <c r="N13" s="36"/>
      <c r="O13" s="30"/>
      <c r="P13" s="34"/>
      <c r="Q13" s="31"/>
      <c r="R13" s="37"/>
      <c r="S13" s="27"/>
      <c r="T13" s="27"/>
      <c r="U13" s="28"/>
      <c r="V13" s="27"/>
    </row>
    <row r="14" spans="1:22" s="11" customFormat="1" x14ac:dyDescent="0.2">
      <c r="A14" s="17"/>
      <c r="B14" s="14"/>
      <c r="C14" s="14" t="s">
        <v>7</v>
      </c>
      <c r="D14" s="14"/>
      <c r="E14" s="33">
        <v>5000000000</v>
      </c>
      <c r="F14" s="33"/>
      <c r="G14" s="34">
        <v>4703229724.46</v>
      </c>
      <c r="H14" s="34"/>
      <c r="I14" s="34"/>
      <c r="J14" s="33">
        <f t="shared" si="0"/>
        <v>-3730763.4300003052</v>
      </c>
      <c r="K14" s="35"/>
      <c r="L14" s="34">
        <v>4699498961.0299997</v>
      </c>
      <c r="M14" s="34"/>
      <c r="N14" s="36"/>
      <c r="O14" s="14"/>
      <c r="P14" s="34"/>
      <c r="Q14" s="34"/>
      <c r="R14" s="17"/>
      <c r="S14" s="17"/>
      <c r="T14" s="17"/>
      <c r="U14" s="17"/>
      <c r="V14" s="17"/>
    </row>
    <row r="15" spans="1:22" s="11" customFormat="1" x14ac:dyDescent="0.2">
      <c r="A15" s="17"/>
      <c r="B15" s="14"/>
      <c r="C15" s="14" t="s">
        <v>7</v>
      </c>
      <c r="D15" s="14"/>
      <c r="E15" s="33">
        <v>1781065000</v>
      </c>
      <c r="F15" s="33"/>
      <c r="G15" s="34">
        <v>1701311462.3400002</v>
      </c>
      <c r="H15" s="34"/>
      <c r="I15" s="34"/>
      <c r="J15" s="33">
        <f t="shared" si="0"/>
        <v>-1244992.3800001144</v>
      </c>
      <c r="K15" s="35"/>
      <c r="L15" s="34">
        <v>1700066469.96</v>
      </c>
      <c r="M15" s="34"/>
      <c r="N15" s="36"/>
      <c r="O15" s="14"/>
      <c r="P15" s="34"/>
      <c r="Q15" s="34"/>
      <c r="R15" s="16"/>
      <c r="S15" s="16"/>
      <c r="T15" s="16"/>
      <c r="U15" s="28"/>
      <c r="V15" s="17"/>
    </row>
    <row r="16" spans="1:22" s="11" customFormat="1" x14ac:dyDescent="0.2">
      <c r="A16" s="17"/>
      <c r="B16" s="14"/>
      <c r="C16" s="14" t="s">
        <v>7</v>
      </c>
      <c r="D16" s="14"/>
      <c r="E16" s="33">
        <v>2117321428.5699999</v>
      </c>
      <c r="F16" s="33"/>
      <c r="G16" s="34">
        <v>2010985265.7900002</v>
      </c>
      <c r="H16" s="34"/>
      <c r="I16" s="34"/>
      <c r="J16" s="33">
        <f t="shared" si="0"/>
        <v>-1471606.6900000572</v>
      </c>
      <c r="K16" s="35"/>
      <c r="L16" s="34">
        <v>2009513659.1000001</v>
      </c>
      <c r="M16" s="34"/>
      <c r="N16" s="36"/>
      <c r="O16" s="14"/>
      <c r="P16" s="34"/>
      <c r="Q16" s="34"/>
      <c r="R16" s="16"/>
      <c r="S16" s="16"/>
      <c r="T16" s="26"/>
      <c r="U16" s="28"/>
      <c r="V16" s="17"/>
    </row>
    <row r="17" spans="1:22" s="12" customFormat="1" x14ac:dyDescent="0.2">
      <c r="A17" s="14"/>
      <c r="B17" s="14"/>
      <c r="C17" s="14" t="s">
        <v>7</v>
      </c>
      <c r="D17" s="14"/>
      <c r="E17" s="33">
        <v>1380000000</v>
      </c>
      <c r="F17" s="14"/>
      <c r="G17" s="34">
        <v>1368096249.8700001</v>
      </c>
      <c r="H17" s="14"/>
      <c r="I17" s="14"/>
      <c r="J17" s="33">
        <f t="shared" si="0"/>
        <v>-1001150.8399999142</v>
      </c>
      <c r="K17" s="14"/>
      <c r="L17" s="34">
        <v>1367095099.0300002</v>
      </c>
      <c r="M17" s="34"/>
      <c r="N17" s="36"/>
      <c r="O17" s="14"/>
      <c r="P17" s="34"/>
      <c r="Q17" s="34"/>
      <c r="R17" s="26"/>
      <c r="S17" s="26"/>
      <c r="T17" s="26"/>
      <c r="U17" s="28"/>
      <c r="V17" s="14"/>
    </row>
    <row r="18" spans="1:22" s="11" customFormat="1" x14ac:dyDescent="0.2">
      <c r="A18" s="17"/>
      <c r="B18" s="14"/>
      <c r="C18" s="14" t="s">
        <v>7</v>
      </c>
      <c r="D18" s="17"/>
      <c r="E18" s="33">
        <v>4500000000</v>
      </c>
      <c r="F18" s="17"/>
      <c r="G18" s="34">
        <v>4461183423.5300007</v>
      </c>
      <c r="H18" s="17"/>
      <c r="I18" s="17"/>
      <c r="J18" s="33">
        <f t="shared" si="0"/>
        <v>-3264622.3000001907</v>
      </c>
      <c r="K18" s="17"/>
      <c r="L18" s="34">
        <v>4457918801.2300005</v>
      </c>
      <c r="M18" s="34"/>
      <c r="N18" s="36"/>
      <c r="O18" s="14"/>
      <c r="P18" s="34"/>
      <c r="Q18" s="17"/>
      <c r="R18" s="26"/>
      <c r="S18" s="26"/>
      <c r="T18" s="27"/>
      <c r="U18" s="28"/>
      <c r="V18" s="17"/>
    </row>
    <row r="19" spans="1:22" x14ac:dyDescent="0.2">
      <c r="A19" s="4"/>
      <c r="B19" s="10"/>
      <c r="C19" s="14" t="s">
        <v>7</v>
      </c>
      <c r="D19" s="4"/>
      <c r="E19" s="33">
        <v>1400000000</v>
      </c>
      <c r="F19" s="4"/>
      <c r="G19" s="34">
        <v>1380222328.6799998</v>
      </c>
      <c r="H19" s="4"/>
      <c r="I19" s="4"/>
      <c r="J19" s="33">
        <f t="shared" si="0"/>
        <v>-1663377.6800000668</v>
      </c>
      <c r="K19" s="4"/>
      <c r="L19" s="34">
        <v>1378558950.9999998</v>
      </c>
      <c r="M19" s="4"/>
      <c r="N19" s="36"/>
      <c r="O19" s="10"/>
      <c r="P19" s="34"/>
      <c r="Q19" s="4"/>
      <c r="R19" s="16"/>
      <c r="S19" s="16"/>
      <c r="T19" s="38"/>
      <c r="U19" s="28"/>
    </row>
    <row r="20" spans="1:22" x14ac:dyDescent="0.2">
      <c r="A20" s="4"/>
      <c r="B20" s="10"/>
      <c r="C20" s="14" t="s">
        <v>7</v>
      </c>
      <c r="D20" s="4"/>
      <c r="E20" s="33">
        <v>1995143736.0699999</v>
      </c>
      <c r="F20" s="4"/>
      <c r="G20" s="34">
        <v>1993920044.8899999</v>
      </c>
      <c r="H20" s="4"/>
      <c r="I20" s="4"/>
      <c r="J20" s="33">
        <f t="shared" si="0"/>
        <v>-1239599.1600000858</v>
      </c>
      <c r="K20" s="4"/>
      <c r="L20" s="34">
        <v>1992680445.7299998</v>
      </c>
      <c r="M20" s="4"/>
      <c r="N20" s="36"/>
      <c r="O20" s="10"/>
      <c r="P20" s="34"/>
      <c r="Q20" s="4"/>
      <c r="R20" s="16"/>
      <c r="S20" s="16"/>
      <c r="T20" s="38"/>
      <c r="U20" s="28"/>
    </row>
    <row r="21" spans="1:22" s="7" customFormat="1" x14ac:dyDescent="0.2">
      <c r="A21" s="10"/>
      <c r="B21" s="10"/>
      <c r="C21" s="14" t="s">
        <v>7</v>
      </c>
      <c r="D21" s="10"/>
      <c r="E21" s="33">
        <v>1000000000</v>
      </c>
      <c r="F21" s="10"/>
      <c r="G21" s="42">
        <v>999386665.14999998</v>
      </c>
      <c r="H21" s="10"/>
      <c r="I21" s="10"/>
      <c r="J21" s="41">
        <f t="shared" si="0"/>
        <v>-621308.20000004768</v>
      </c>
      <c r="K21" s="10"/>
      <c r="L21" s="42">
        <v>998765356.94999993</v>
      </c>
      <c r="M21" s="10"/>
      <c r="N21" s="36"/>
      <c r="O21" s="10"/>
      <c r="P21" s="34"/>
      <c r="Q21" s="10"/>
      <c r="R21" s="36"/>
      <c r="S21" s="36"/>
      <c r="T21" s="39"/>
      <c r="U21" s="40"/>
      <c r="V21" s="10"/>
    </row>
    <row r="22" spans="1:22" x14ac:dyDescent="0.2">
      <c r="A22" s="4"/>
      <c r="B22" s="10"/>
      <c r="C22" s="14"/>
      <c r="D22" s="4"/>
      <c r="E22" s="33"/>
      <c r="F22" s="4"/>
      <c r="G22" s="33">
        <f>SUM(G13:G21)</f>
        <v>19610757062.710003</v>
      </c>
      <c r="H22" s="4"/>
      <c r="I22" s="4"/>
      <c r="J22" s="33">
        <f>SUM(J13:J21)</f>
        <v>-15024643.830000758</v>
      </c>
      <c r="K22" s="4"/>
      <c r="L22" s="33">
        <f>SUM(L13:L21)</f>
        <v>19595732418.880001</v>
      </c>
      <c r="M22" s="4"/>
      <c r="N22" s="33"/>
      <c r="O22" s="10"/>
      <c r="P22" s="33"/>
      <c r="R22" s="16"/>
      <c r="S22" s="16"/>
      <c r="T22" s="17"/>
      <c r="U22" s="28"/>
    </row>
    <row r="23" spans="1:22" ht="24.75" customHeight="1" x14ac:dyDescent="0.25">
      <c r="A23" s="4"/>
      <c r="B23" s="43" t="s">
        <v>8</v>
      </c>
      <c r="C23" s="14"/>
      <c r="D23" s="4"/>
      <c r="E23" s="4"/>
      <c r="F23" s="4"/>
      <c r="G23" s="4"/>
      <c r="H23" s="4"/>
      <c r="I23" s="4"/>
      <c r="J23" s="33"/>
      <c r="K23" s="4"/>
      <c r="L23" s="4"/>
      <c r="M23" s="4"/>
      <c r="N23" s="10"/>
      <c r="O23" s="10"/>
      <c r="P23" s="4"/>
      <c r="R23" s="44"/>
    </row>
    <row r="24" spans="1:22" s="23" customFormat="1" ht="12" customHeight="1" x14ac:dyDescent="0.25">
      <c r="A24" s="27"/>
      <c r="B24" s="30"/>
      <c r="C24" s="14" t="s">
        <v>9</v>
      </c>
      <c r="D24" s="14"/>
      <c r="E24" s="33">
        <v>1400000000</v>
      </c>
      <c r="F24" s="33"/>
      <c r="G24" s="33">
        <v>1400000000</v>
      </c>
      <c r="H24" s="34"/>
      <c r="I24" s="34"/>
      <c r="J24" s="33">
        <f>+L24-G24</f>
        <v>0</v>
      </c>
      <c r="K24" s="35"/>
      <c r="L24" s="33">
        <v>1400000000</v>
      </c>
      <c r="M24" s="31"/>
      <c r="N24" s="34">
        <v>501125800</v>
      </c>
      <c r="O24" s="30"/>
      <c r="P24" s="34">
        <f>+L24-N24</f>
        <v>898874200</v>
      </c>
      <c r="Q24" s="31"/>
      <c r="R24" s="45"/>
      <c r="S24" s="27"/>
      <c r="T24" s="27"/>
      <c r="U24" s="28"/>
      <c r="V24" s="27"/>
    </row>
    <row r="25" spans="1:22" s="23" customFormat="1" ht="12" customHeight="1" x14ac:dyDescent="0.25">
      <c r="A25" s="27"/>
      <c r="B25" s="30"/>
      <c r="C25" s="14" t="s">
        <v>9</v>
      </c>
      <c r="D25" s="14"/>
      <c r="E25" s="33">
        <v>1200000000</v>
      </c>
      <c r="F25" s="33"/>
      <c r="G25" s="33">
        <v>1200000000</v>
      </c>
      <c r="H25" s="34"/>
      <c r="I25" s="34"/>
      <c r="J25" s="33">
        <f>+L25-G25</f>
        <v>0</v>
      </c>
      <c r="K25" s="35"/>
      <c r="L25" s="33">
        <v>1200000000</v>
      </c>
      <c r="M25" s="31"/>
      <c r="N25" s="34">
        <v>420246000</v>
      </c>
      <c r="O25" s="30"/>
      <c r="P25" s="34">
        <f>+L25-N25</f>
        <v>779754000</v>
      </c>
      <c r="Q25" s="31"/>
      <c r="R25" s="45"/>
      <c r="S25" s="27"/>
      <c r="T25" s="27"/>
      <c r="U25" s="28"/>
      <c r="V25" s="27"/>
    </row>
    <row r="26" spans="1:22" s="23" customFormat="1" ht="12" customHeight="1" x14ac:dyDescent="0.25">
      <c r="A26" s="27"/>
      <c r="B26" s="30"/>
      <c r="C26" s="14" t="s">
        <v>9</v>
      </c>
      <c r="D26" s="14"/>
      <c r="E26" s="33">
        <v>665394050.15999997</v>
      </c>
      <c r="F26" s="33"/>
      <c r="G26" s="33">
        <v>637014515</v>
      </c>
      <c r="H26" s="34"/>
      <c r="I26" s="34"/>
      <c r="J26" s="33">
        <f>+L26-G26</f>
        <v>0</v>
      </c>
      <c r="K26" s="35"/>
      <c r="L26" s="33">
        <v>637014515</v>
      </c>
      <c r="M26" s="31"/>
      <c r="N26" s="34">
        <v>0</v>
      </c>
      <c r="O26" s="30"/>
      <c r="P26" s="34">
        <f>+L26-N26</f>
        <v>637014515</v>
      </c>
      <c r="Q26" s="31"/>
      <c r="R26" s="46"/>
      <c r="S26" s="27"/>
      <c r="T26" s="27"/>
      <c r="U26" s="28"/>
      <c r="V26" s="27"/>
    </row>
    <row r="27" spans="1:22" s="23" customFormat="1" ht="12" customHeight="1" x14ac:dyDescent="0.25">
      <c r="A27" s="27"/>
      <c r="B27" s="30"/>
      <c r="C27" s="14" t="s">
        <v>9</v>
      </c>
      <c r="D27" s="14"/>
      <c r="E27" s="33">
        <v>1020000000</v>
      </c>
      <c r="F27" s="33"/>
      <c r="G27" s="41">
        <v>1020000000</v>
      </c>
      <c r="H27" s="34"/>
      <c r="I27" s="34"/>
      <c r="J27" s="41">
        <f>+L27-G27</f>
        <v>0</v>
      </c>
      <c r="K27" s="35"/>
      <c r="L27" s="41">
        <v>1020000000</v>
      </c>
      <c r="M27" s="31"/>
      <c r="N27" s="42">
        <f>133870000+133870000+73628720</f>
        <v>341368720</v>
      </c>
      <c r="O27" s="30"/>
      <c r="P27" s="42">
        <f>+L27-N27</f>
        <v>678631280</v>
      </c>
      <c r="Q27" s="31"/>
      <c r="R27" s="45"/>
      <c r="S27" s="27"/>
      <c r="T27" s="27"/>
      <c r="U27" s="28"/>
      <c r="V27" s="27"/>
    </row>
    <row r="28" spans="1:22" x14ac:dyDescent="0.2">
      <c r="A28" s="4"/>
      <c r="B28" s="10"/>
      <c r="C28" s="14"/>
      <c r="D28" s="4"/>
      <c r="E28" s="33"/>
      <c r="F28" s="4"/>
      <c r="G28" s="33">
        <f>SUM(G24:G27)</f>
        <v>4257014515</v>
      </c>
      <c r="H28" s="4"/>
      <c r="I28" s="4"/>
      <c r="J28" s="33">
        <f>SUM(J24:J27)</f>
        <v>0</v>
      </c>
      <c r="K28" s="4"/>
      <c r="L28" s="33">
        <f>SUM(L24:L27)</f>
        <v>4257014515</v>
      </c>
      <c r="M28" s="4"/>
      <c r="N28" s="33">
        <f>SUM(N24:N27)</f>
        <v>1262740520</v>
      </c>
      <c r="O28" s="10"/>
      <c r="P28" s="33">
        <f>SUM(P24:P27)</f>
        <v>2994273995</v>
      </c>
      <c r="R28" s="16"/>
      <c r="S28" s="16"/>
      <c r="T28" s="17"/>
      <c r="U28" s="28"/>
    </row>
    <row r="29" spans="1:22" ht="24.75" customHeight="1" outlineLevel="1" x14ac:dyDescent="0.25">
      <c r="A29" s="4"/>
      <c r="B29" s="43" t="s">
        <v>10</v>
      </c>
      <c r="C29" s="14"/>
      <c r="D29" s="4"/>
      <c r="E29" s="4"/>
      <c r="F29" s="4"/>
      <c r="G29" s="4"/>
      <c r="H29" s="4"/>
      <c r="I29" s="4"/>
      <c r="J29" s="33"/>
      <c r="K29" s="4"/>
      <c r="L29" s="4"/>
      <c r="M29" s="4"/>
      <c r="N29" s="10"/>
      <c r="O29" s="10"/>
      <c r="P29" s="4"/>
      <c r="R29" s="44"/>
    </row>
    <row r="30" spans="1:22" s="23" customFormat="1" ht="12" customHeight="1" outlineLevel="1" x14ac:dyDescent="0.25">
      <c r="A30" s="27"/>
      <c r="B30" s="30"/>
      <c r="C30" s="14" t="s">
        <v>11</v>
      </c>
      <c r="D30" s="14"/>
      <c r="E30" s="33">
        <v>1000000000</v>
      </c>
      <c r="F30" s="33"/>
      <c r="G30" s="33">
        <v>1000000000</v>
      </c>
      <c r="H30" s="34"/>
      <c r="I30" s="34"/>
      <c r="J30" s="33">
        <f>+L30-G30</f>
        <v>0</v>
      </c>
      <c r="K30" s="35"/>
      <c r="L30" s="33">
        <v>1000000000</v>
      </c>
      <c r="M30" s="31"/>
      <c r="N30" s="34"/>
      <c r="O30" s="30"/>
      <c r="P30" s="34"/>
      <c r="Q30" s="31"/>
      <c r="R30" s="45"/>
      <c r="S30" s="27"/>
      <c r="T30" s="27"/>
      <c r="U30" s="28"/>
      <c r="V30" s="27"/>
    </row>
    <row r="31" spans="1:22" s="11" customFormat="1" ht="14.25" customHeight="1" x14ac:dyDescent="0.2">
      <c r="A31" s="17"/>
      <c r="B31" s="14"/>
      <c r="C31" s="14" t="s">
        <v>7</v>
      </c>
      <c r="D31" s="14"/>
      <c r="E31" s="33">
        <v>1000000000</v>
      </c>
      <c r="F31" s="33"/>
      <c r="G31" s="34">
        <v>0</v>
      </c>
      <c r="H31" s="34"/>
      <c r="I31" s="34"/>
      <c r="J31" s="33">
        <f>+L31-G31</f>
        <v>834000000</v>
      </c>
      <c r="K31" s="35"/>
      <c r="L31" s="34">
        <v>834000000</v>
      </c>
      <c r="M31" s="34"/>
      <c r="N31" s="34"/>
      <c r="O31" s="14"/>
      <c r="P31" s="17"/>
      <c r="Q31" s="17"/>
      <c r="R31" s="17"/>
      <c r="S31" s="17"/>
      <c r="T31" s="17"/>
      <c r="U31" s="17"/>
      <c r="V31" s="17"/>
    </row>
    <row r="32" spans="1:22" s="11" customFormat="1" ht="14.25" customHeight="1" x14ac:dyDescent="0.2">
      <c r="A32" s="17"/>
      <c r="B32" s="14"/>
      <c r="C32" s="14"/>
      <c r="D32" s="14"/>
      <c r="E32" s="33"/>
      <c r="F32" s="33"/>
      <c r="G32" s="34"/>
      <c r="H32" s="34"/>
      <c r="I32" s="34"/>
      <c r="J32" s="33"/>
      <c r="K32" s="35"/>
      <c r="L32" s="34"/>
      <c r="M32" s="34"/>
      <c r="N32" s="34"/>
      <c r="O32" s="14"/>
      <c r="P32" s="17"/>
      <c r="Q32" s="17"/>
      <c r="R32" s="17"/>
      <c r="S32" s="17"/>
      <c r="T32" s="17"/>
      <c r="U32" s="17"/>
      <c r="V32" s="17"/>
    </row>
    <row r="33" spans="1:23" s="11" customFormat="1" ht="15" customHeight="1" x14ac:dyDescent="0.25">
      <c r="A33" s="17"/>
      <c r="B33" s="43" t="s">
        <v>12</v>
      </c>
      <c r="C33" s="17"/>
      <c r="D33" s="14"/>
      <c r="E33" s="34"/>
      <c r="F33" s="34"/>
      <c r="G33" s="47"/>
      <c r="H33" s="34"/>
      <c r="I33" s="34"/>
      <c r="J33" s="48"/>
      <c r="K33" s="34"/>
      <c r="L33" s="33"/>
      <c r="M33" s="49"/>
      <c r="N33" s="17"/>
      <c r="O33" s="17"/>
      <c r="P33" s="17"/>
      <c r="R33" s="33"/>
      <c r="S33" s="17"/>
      <c r="T33" s="38"/>
      <c r="U33" s="28"/>
      <c r="V33" s="17"/>
      <c r="W33" s="50"/>
    </row>
    <row r="34" spans="1:23" s="11" customFormat="1" ht="5.25" customHeight="1" x14ac:dyDescent="0.2">
      <c r="A34" s="17"/>
      <c r="B34" s="17"/>
      <c r="C34" s="17"/>
      <c r="D34" s="14"/>
      <c r="E34" s="51"/>
      <c r="F34" s="51"/>
      <c r="G34" s="52"/>
      <c r="H34" s="34"/>
      <c r="I34" s="34"/>
      <c r="J34" s="53"/>
      <c r="K34" s="34"/>
      <c r="L34" s="53"/>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c r="E38" s="34"/>
      <c r="F38" s="34"/>
      <c r="G38" s="33">
        <v>352115076.96000051</v>
      </c>
      <c r="H38" s="33"/>
      <c r="I38" s="33"/>
      <c r="J38" s="33">
        <f>+L38-G38</f>
        <v>-2667538.4599999785</v>
      </c>
      <c r="K38" s="47"/>
      <c r="L38" s="56">
        <v>349447538.50000054</v>
      </c>
      <c r="M38" s="49"/>
      <c r="N38" s="34"/>
      <c r="O38" s="14"/>
      <c r="P38" s="58"/>
      <c r="R38" s="57"/>
      <c r="S38" s="17"/>
      <c r="T38" s="17"/>
      <c r="U38" s="17"/>
      <c r="V38" s="17"/>
    </row>
    <row r="39" spans="1:23" s="11" customFormat="1" outlineLevel="1" x14ac:dyDescent="0.2">
      <c r="A39" s="59" t="s">
        <v>16</v>
      </c>
      <c r="B39" s="55"/>
      <c r="C39" s="14" t="s">
        <v>7</v>
      </c>
      <c r="D39" s="14"/>
      <c r="E39" s="34"/>
      <c r="F39" s="34"/>
      <c r="G39" s="41">
        <v>349447538.50000054</v>
      </c>
      <c r="H39" s="34"/>
      <c r="I39" s="34"/>
      <c r="J39" s="60">
        <f>+L39-G39</f>
        <v>-2667538.4599999785</v>
      </c>
      <c r="K39" s="34"/>
      <c r="L39" s="42">
        <v>346780000.04000056</v>
      </c>
      <c r="M39" s="49"/>
      <c r="N39" s="61"/>
      <c r="O39" s="14"/>
      <c r="P39" s="17"/>
      <c r="R39" s="57"/>
      <c r="S39" s="16"/>
      <c r="T39" s="14"/>
      <c r="U39" s="14"/>
      <c r="V39" s="17"/>
    </row>
    <row r="40" spans="1:23" s="11" customFormat="1" ht="6" customHeight="1" outlineLevel="1" x14ac:dyDescent="0.2">
      <c r="A40" s="17"/>
      <c r="B40" s="55"/>
      <c r="C40" s="62"/>
      <c r="D40" s="14"/>
      <c r="E40" s="34"/>
      <c r="F40" s="34"/>
      <c r="G40" s="33"/>
      <c r="H40" s="34"/>
      <c r="I40" s="34"/>
      <c r="J40" s="56"/>
      <c r="K40" s="34"/>
      <c r="L40" s="34"/>
      <c r="M40" s="49"/>
      <c r="N40" s="61"/>
      <c r="O40" s="14"/>
      <c r="P40" s="17"/>
      <c r="S40" s="16"/>
      <c r="T40" s="14"/>
      <c r="U40" s="14"/>
      <c r="V40" s="17"/>
    </row>
    <row r="41" spans="1:23" s="11" customFormat="1" outlineLevel="1" x14ac:dyDescent="0.2">
      <c r="A41" s="17"/>
      <c r="B41" s="55"/>
      <c r="C41" s="62"/>
      <c r="D41" s="63" t="s">
        <v>17</v>
      </c>
      <c r="E41" s="34"/>
      <c r="F41" s="34"/>
      <c r="G41" s="33">
        <f>SUM(G38:G39)</f>
        <v>701562615.46000099</v>
      </c>
      <c r="H41" s="34"/>
      <c r="I41" s="34"/>
      <c r="J41" s="33">
        <f>SUM(J38:J39)</f>
        <v>-5335076.9199999571</v>
      </c>
      <c r="K41" s="34"/>
      <c r="L41" s="33">
        <f>SUM(L38:L39)</f>
        <v>696227538.54000115</v>
      </c>
      <c r="M41" s="49"/>
      <c r="N41" s="61"/>
      <c r="O41" s="14"/>
      <c r="P41" s="17"/>
      <c r="R41" s="57"/>
      <c r="S41" s="16"/>
      <c r="T41" s="14"/>
      <c r="U41" s="14"/>
      <c r="V41" s="17"/>
    </row>
    <row r="42" spans="1:23" s="7" customFormat="1" ht="28.5" customHeight="1" x14ac:dyDescent="0.2">
      <c r="A42" s="273" t="s">
        <v>18</v>
      </c>
      <c r="B42" s="273"/>
      <c r="C42" s="273"/>
      <c r="D42" s="273"/>
      <c r="E42" s="273"/>
      <c r="F42" s="273"/>
      <c r="G42" s="273"/>
      <c r="H42" s="273"/>
      <c r="I42" s="273"/>
      <c r="J42" s="273"/>
      <c r="K42" s="273"/>
      <c r="L42" s="273"/>
      <c r="M42" s="273"/>
      <c r="N42" s="273"/>
      <c r="O42" s="273"/>
      <c r="P42" s="273"/>
      <c r="R42" s="64"/>
      <c r="S42" s="10"/>
      <c r="T42" s="10"/>
      <c r="U42" s="10"/>
      <c r="V42" s="10"/>
    </row>
    <row r="43" spans="1:23" s="7" customFormat="1" ht="23.25" x14ac:dyDescent="0.35">
      <c r="A43" s="65" t="s">
        <v>19</v>
      </c>
      <c r="E43" s="66"/>
      <c r="F43" s="66"/>
      <c r="H43" s="1"/>
      <c r="I43" s="1"/>
      <c r="J43" s="1"/>
      <c r="K43" s="1"/>
      <c r="L43" s="1"/>
      <c r="M43" s="1"/>
      <c r="N43" s="66"/>
      <c r="P43" s="67"/>
      <c r="R43" s="68"/>
      <c r="S43" s="10"/>
      <c r="T43" s="10"/>
      <c r="U43" s="10"/>
      <c r="V43" s="10"/>
    </row>
    <row r="44" spans="1:23" s="7" customFormat="1" ht="23.25" outlineLevel="1" x14ac:dyDescent="0.35">
      <c r="A44" s="65" t="s">
        <v>20</v>
      </c>
      <c r="E44" s="69"/>
      <c r="F44" s="69"/>
      <c r="H44" s="1"/>
      <c r="I44" s="1"/>
      <c r="J44" s="1"/>
      <c r="K44" s="1"/>
      <c r="L44" s="1"/>
      <c r="M44" s="1"/>
      <c r="N44" s="70"/>
      <c r="R44" s="10"/>
      <c r="S44" s="10"/>
      <c r="T44" s="10"/>
      <c r="U44" s="10"/>
      <c r="V44" s="10"/>
    </row>
    <row r="45" spans="1:23" s="7" customFormat="1" ht="15" x14ac:dyDescent="0.25">
      <c r="A45" s="274"/>
      <c r="B45" s="274"/>
      <c r="C45" s="274"/>
      <c r="D45" s="274"/>
      <c r="E45" s="274"/>
      <c r="F45" s="274"/>
      <c r="G45" s="274"/>
      <c r="H45" s="274"/>
      <c r="I45" s="274"/>
      <c r="J45" s="274"/>
      <c r="K45" s="274"/>
      <c r="L45" s="274"/>
      <c r="M45" s="274"/>
      <c r="N45" s="274"/>
      <c r="O45" s="274"/>
      <c r="P45" s="274"/>
      <c r="R45" s="10"/>
      <c r="S45" s="10"/>
      <c r="T45" s="10"/>
      <c r="U45" s="10"/>
      <c r="V45" s="10"/>
    </row>
    <row r="46" spans="1:23" s="7" customFormat="1" x14ac:dyDescent="0.2">
      <c r="A46" s="1"/>
      <c r="D46" s="1"/>
      <c r="E46" s="1"/>
      <c r="F46" s="1"/>
      <c r="G46" s="1"/>
      <c r="H46" s="1"/>
      <c r="I46" s="1"/>
      <c r="J46" s="71"/>
      <c r="K46" s="71"/>
      <c r="L46" s="71"/>
      <c r="M46" s="71"/>
      <c r="N46" s="71"/>
      <c r="P46" s="1"/>
      <c r="Q46" s="1"/>
      <c r="R46" s="3"/>
      <c r="S46" s="3"/>
      <c r="T46" s="4"/>
      <c r="U46" s="4"/>
      <c r="V46" s="4"/>
      <c r="W46" s="1"/>
    </row>
    <row r="47" spans="1:23" s="7" customFormat="1" x14ac:dyDescent="0.2">
      <c r="A47" s="1"/>
      <c r="D47" s="1"/>
      <c r="E47" s="1"/>
      <c r="F47" s="1"/>
      <c r="G47" s="1"/>
      <c r="H47" s="1"/>
      <c r="I47" s="1"/>
      <c r="J47" s="71"/>
      <c r="K47" s="71"/>
      <c r="L47" s="71"/>
      <c r="M47" s="71"/>
      <c r="N47" s="71"/>
      <c r="P47" s="1"/>
      <c r="Q47" s="1"/>
      <c r="R47" s="3"/>
      <c r="S47" s="3"/>
      <c r="T47" s="4"/>
      <c r="U47" s="4"/>
      <c r="V47" s="4"/>
      <c r="W47" s="1"/>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1"/>
      <c r="K50" s="1"/>
      <c r="L50" s="1"/>
      <c r="M50" s="1"/>
      <c r="N50" s="72"/>
      <c r="P50" s="1"/>
      <c r="Q50" s="1"/>
      <c r="R50" s="3"/>
      <c r="S50" s="3"/>
      <c r="T50" s="4"/>
      <c r="U50" s="4"/>
      <c r="V50" s="4"/>
      <c r="W50" s="1"/>
    </row>
  </sheetData>
  <mergeCells count="13">
    <mergeCell ref="P8:P9"/>
    <mergeCell ref="A42:P42"/>
    <mergeCell ref="A45:P45"/>
    <mergeCell ref="B1:P1"/>
    <mergeCell ref="B2:P2"/>
    <mergeCell ref="B3:P3"/>
    <mergeCell ref="B4:P4"/>
    <mergeCell ref="E6:P6"/>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1" tint="0.499984740745262"/>
    <pageSetUpPr fitToPage="1"/>
  </sheetPr>
  <dimension ref="A1:W58"/>
  <sheetViews>
    <sheetView showGridLines="0" topLeftCell="A19"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88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27"/>
      <c r="G8" s="271" t="s">
        <v>22</v>
      </c>
      <c r="H8" s="20"/>
      <c r="I8" s="21"/>
      <c r="J8" s="280" t="s">
        <v>5</v>
      </c>
      <c r="K8" s="12"/>
      <c r="L8" s="271" t="s">
        <v>85</v>
      </c>
      <c r="M8" s="12"/>
      <c r="Q8" s="126"/>
      <c r="R8" s="16"/>
      <c r="S8" s="16"/>
      <c r="T8" s="17"/>
      <c r="U8" s="17"/>
      <c r="V8" s="17"/>
    </row>
    <row r="9" spans="1:22" s="23" customFormat="1" x14ac:dyDescent="0.2">
      <c r="B9" s="24"/>
      <c r="C9" s="29"/>
      <c r="D9" s="24"/>
      <c r="E9" s="281"/>
      <c r="F9" s="29"/>
      <c r="G9" s="272"/>
      <c r="H9" s="111"/>
      <c r="I9" s="27"/>
      <c r="J9" s="281"/>
      <c r="K9" s="30"/>
      <c r="L9" s="272"/>
      <c r="M9" s="126"/>
      <c r="Q9" s="12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8"/>
      <c r="N10" s="128"/>
      <c r="O10" s="30"/>
      <c r="P10" s="128"/>
      <c r="Q10" s="126"/>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-8088218.5399997234</v>
      </c>
      <c r="K11" s="35"/>
      <c r="L11" s="34">
        <v>984333679.45999992</v>
      </c>
      <c r="M11" s="128"/>
      <c r="N11" s="36"/>
      <c r="O11" s="30"/>
      <c r="P11" s="34"/>
      <c r="Q11" s="128"/>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-38331227.789999008</v>
      </c>
      <c r="K12" s="35"/>
      <c r="L12" s="34">
        <v>4664898496.670001</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-13204076.230000019</v>
      </c>
      <c r="K13" s="35"/>
      <c r="L13" s="34">
        <v>1688107386.1100001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-15607490.630000114</v>
      </c>
      <c r="K14" s="35"/>
      <c r="L14" s="34">
        <v>1995377775.1600001</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-10617954.180000305</v>
      </c>
      <c r="K15" s="14"/>
      <c r="L15" s="34">
        <v>1357478295.6899998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-34623763.620000839</v>
      </c>
      <c r="K16" s="17"/>
      <c r="L16" s="34">
        <v>4426559659.9099998</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-17641365.589999914</v>
      </c>
      <c r="K17" s="4"/>
      <c r="L17" s="34">
        <v>1362580963.0899999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-13146877.150000095</v>
      </c>
      <c r="K18" s="4"/>
      <c r="L18" s="34">
        <v>1980773167.7399998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-6589438.6000002623</v>
      </c>
      <c r="K19" s="10"/>
      <c r="L19" s="42">
        <v>992797226.54999971</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-157850412.33000028</v>
      </c>
      <c r="K20" s="4"/>
      <c r="L20" s="82">
        <f>SUM(L11:L19)</f>
        <v>19452906650.380001</v>
      </c>
      <c r="M20" s="4"/>
      <c r="N20" s="271" t="s">
        <v>92</v>
      </c>
      <c r="O20" s="10"/>
      <c r="P20" s="271" t="s">
        <v>91</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8"/>
      <c r="N23" s="34" t="e">
        <f>#REF!</f>
        <v>#REF!</v>
      </c>
      <c r="O23" s="30"/>
      <c r="P23" s="34" t="e">
        <f>+L23-N23</f>
        <v>#REF!</v>
      </c>
      <c r="Q23" s="128"/>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8"/>
      <c r="N24" s="34" t="e">
        <f>#REF!</f>
        <v>#REF!</v>
      </c>
      <c r="O24" s="30"/>
      <c r="P24" s="34" t="e">
        <f>+L24-N24</f>
        <v>#REF!</v>
      </c>
      <c r="Q24" s="128"/>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8"/>
      <c r="N25" s="34">
        <v>0</v>
      </c>
      <c r="O25" s="30"/>
      <c r="P25" s="34">
        <f>+L25-N25</f>
        <v>637014515</v>
      </c>
      <c r="Q25" s="128"/>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8"/>
      <c r="N26" s="42" t="e">
        <f>#REF!</f>
        <v>#REF!</v>
      </c>
      <c r="O26" s="30"/>
      <c r="P26" s="42" t="e">
        <f>+L26-N26</f>
        <v>#REF!</v>
      </c>
      <c r="Q26" s="128"/>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128"/>
      <c r="N29" s="34"/>
      <c r="O29" s="30"/>
      <c r="P29" s="34"/>
      <c r="Q29" s="128"/>
      <c r="R29" s="45"/>
      <c r="S29" s="27"/>
      <c r="T29" s="27"/>
      <c r="U29" s="28"/>
      <c r="V29" s="27"/>
    </row>
    <row r="30" spans="1:22" s="23" customFormat="1" outlineLevel="1" x14ac:dyDescent="0.2">
      <c r="A30" s="27"/>
      <c r="B30" s="30"/>
      <c r="C30" s="14" t="s">
        <v>31</v>
      </c>
      <c r="D30" s="14" t="s">
        <v>40</v>
      </c>
      <c r="E30" s="33">
        <v>500000000</v>
      </c>
      <c r="F30" s="33"/>
      <c r="G30" s="33">
        <v>0</v>
      </c>
      <c r="H30" s="34"/>
      <c r="I30" s="34"/>
      <c r="J30" s="33">
        <v>0</v>
      </c>
      <c r="K30" s="35"/>
      <c r="L30" s="33">
        <v>500000000</v>
      </c>
      <c r="M30" s="128"/>
      <c r="N30" s="34"/>
      <c r="O30" s="30"/>
      <c r="P30" s="34"/>
      <c r="Q30" s="128"/>
      <c r="R30" s="45"/>
      <c r="S30" s="27"/>
      <c r="T30" s="27"/>
      <c r="U30" s="28"/>
      <c r="V30" s="27"/>
    </row>
    <row r="31" spans="1:22" s="23" customFormat="1" outlineLevel="1" x14ac:dyDescent="0.2">
      <c r="A31" s="27"/>
      <c r="B31" s="30"/>
      <c r="C31" s="14" t="s">
        <v>31</v>
      </c>
      <c r="D31" s="14" t="s">
        <v>40</v>
      </c>
      <c r="E31" s="33">
        <v>500000000</v>
      </c>
      <c r="F31" s="33"/>
      <c r="G31" s="33">
        <v>0</v>
      </c>
      <c r="H31" s="34"/>
      <c r="I31" s="34"/>
      <c r="J31" s="33" t="e">
        <f>+L31-E31</f>
        <v>#REF!</v>
      </c>
      <c r="K31" s="35"/>
      <c r="L31" s="33" t="e">
        <f>#REF!</f>
        <v>#REF!</v>
      </c>
      <c r="M31" s="128"/>
      <c r="N31" s="34"/>
      <c r="O31" s="30"/>
      <c r="P31" s="34"/>
      <c r="Q31" s="128"/>
      <c r="R31" s="45"/>
      <c r="S31" s="27"/>
      <c r="T31" s="27"/>
      <c r="U31" s="28"/>
      <c r="V31" s="27"/>
    </row>
    <row r="32" spans="1:22" s="23" customFormat="1" outlineLevel="1" x14ac:dyDescent="0.2">
      <c r="A32" s="27"/>
      <c r="B32" s="30"/>
      <c r="C32" s="14" t="s">
        <v>31</v>
      </c>
      <c r="D32" s="14" t="s">
        <v>40</v>
      </c>
      <c r="E32" s="33">
        <v>1000000000</v>
      </c>
      <c r="F32" s="33"/>
      <c r="G32" s="33">
        <v>0</v>
      </c>
      <c r="H32" s="34"/>
      <c r="I32" s="34"/>
      <c r="J32" s="33">
        <v>0</v>
      </c>
      <c r="K32" s="35"/>
      <c r="L32" s="33" t="e">
        <f>#REF!</f>
        <v>#REF!</v>
      </c>
      <c r="M32" s="128"/>
      <c r="N32" s="34"/>
      <c r="O32" s="30"/>
      <c r="P32" s="34"/>
      <c r="Q32" s="128"/>
      <c r="R32" s="45"/>
      <c r="S32" s="27"/>
      <c r="T32" s="27"/>
      <c r="U32" s="28"/>
      <c r="V32" s="27"/>
    </row>
    <row r="33" spans="1:23" s="23" customFormat="1" outlineLevel="1" x14ac:dyDescent="0.2">
      <c r="A33" s="27"/>
      <c r="B33" s="30"/>
      <c r="C33" s="14" t="s">
        <v>31</v>
      </c>
      <c r="D33" s="14" t="s">
        <v>40</v>
      </c>
      <c r="E33" s="33">
        <v>350000000</v>
      </c>
      <c r="F33" s="33"/>
      <c r="G33" s="33">
        <v>0</v>
      </c>
      <c r="H33" s="34"/>
      <c r="I33" s="34"/>
      <c r="J33" s="33" t="e">
        <f>L33</f>
        <v>#REF!</v>
      </c>
      <c r="K33" s="35"/>
      <c r="L33" s="33" t="e">
        <f>#REF!</f>
        <v>#REF!</v>
      </c>
      <c r="M33" s="128"/>
      <c r="N33" s="34"/>
      <c r="O33" s="30"/>
      <c r="P33" s="34"/>
      <c r="Q33" s="128"/>
      <c r="R33" s="45"/>
      <c r="S33" s="27"/>
      <c r="T33" s="27"/>
      <c r="U33" s="28"/>
      <c r="V33" s="27"/>
    </row>
    <row r="34" spans="1:23" s="23" customFormat="1" outlineLevel="1" x14ac:dyDescent="0.2">
      <c r="A34" s="27"/>
      <c r="B34" s="30"/>
      <c r="C34" s="14" t="s">
        <v>31</v>
      </c>
      <c r="D34" s="14" t="s">
        <v>40</v>
      </c>
      <c r="E34" s="33">
        <v>150000000</v>
      </c>
      <c r="F34" s="33"/>
      <c r="G34" s="33">
        <v>0</v>
      </c>
      <c r="H34" s="34"/>
      <c r="I34" s="34"/>
      <c r="J34" s="33" t="e">
        <f>L34</f>
        <v>#REF!</v>
      </c>
      <c r="K34" s="35"/>
      <c r="L34" s="33" t="e">
        <f>#REF!</f>
        <v>#REF!</v>
      </c>
      <c r="M34" s="128"/>
      <c r="N34" s="34"/>
      <c r="O34" s="30"/>
      <c r="P34" s="34"/>
      <c r="Q34" s="128"/>
      <c r="R34" s="45"/>
      <c r="S34" s="27"/>
      <c r="T34" s="27"/>
      <c r="U34" s="28"/>
      <c r="V34" s="27"/>
    </row>
    <row r="35" spans="1:23" s="11" customFormat="1" outlineLevel="1" x14ac:dyDescent="0.2">
      <c r="A35" s="17"/>
      <c r="B35" s="14"/>
      <c r="C35" s="14" t="s">
        <v>32</v>
      </c>
      <c r="D35" s="14" t="s">
        <v>42</v>
      </c>
      <c r="E35" s="33">
        <v>1000000000</v>
      </c>
      <c r="F35" s="33"/>
      <c r="G35" s="34">
        <v>0</v>
      </c>
      <c r="H35" s="34"/>
      <c r="I35" s="34"/>
      <c r="J35" s="33" t="e">
        <f>L35-E35</f>
        <v>#REF!</v>
      </c>
      <c r="K35" s="35"/>
      <c r="L35" s="34" t="e">
        <f>#REF!</f>
        <v>#REF!</v>
      </c>
      <c r="M35" s="34"/>
      <c r="N35" s="34"/>
      <c r="O35" s="14"/>
      <c r="P35" s="17"/>
      <c r="Q35" s="17"/>
      <c r="R35" s="17"/>
      <c r="S35" s="17"/>
      <c r="T35" s="17"/>
      <c r="U35" s="17"/>
      <c r="V35" s="17"/>
    </row>
    <row r="36" spans="1:23" s="11" customFormat="1" outlineLevel="1" x14ac:dyDescent="0.2">
      <c r="A36" s="17"/>
      <c r="B36" s="14"/>
      <c r="C36" s="14" t="s">
        <v>33</v>
      </c>
      <c r="D36" s="14" t="s">
        <v>33</v>
      </c>
      <c r="E36" s="34">
        <v>300000000</v>
      </c>
      <c r="F36" s="33"/>
      <c r="G36" s="34">
        <v>0</v>
      </c>
      <c r="H36" s="34"/>
      <c r="I36" s="34"/>
      <c r="J36" s="34">
        <v>0</v>
      </c>
      <c r="K36" s="35"/>
      <c r="L36" s="34" t="e">
        <f>#REF!</f>
        <v>#REF!</v>
      </c>
      <c r="M36" s="34"/>
      <c r="N36" s="34"/>
      <c r="O36" s="14"/>
      <c r="P36" s="17"/>
      <c r="Q36" s="17"/>
      <c r="R36" s="17"/>
      <c r="S36" s="17"/>
      <c r="T36" s="17"/>
      <c r="U36" s="17"/>
      <c r="V36" s="17"/>
    </row>
    <row r="37" spans="1:23" s="11" customFormat="1" outlineLevel="1" x14ac:dyDescent="0.2">
      <c r="A37" s="17"/>
      <c r="B37" s="14"/>
      <c r="C37" s="14" t="s">
        <v>83</v>
      </c>
      <c r="D37" s="14"/>
      <c r="E37" s="34">
        <v>500000000</v>
      </c>
      <c r="F37" s="33"/>
      <c r="G37" s="34"/>
      <c r="H37" s="34"/>
      <c r="I37" s="34"/>
      <c r="J37" s="34" t="e">
        <f>L37-E37</f>
        <v>#REF!</v>
      </c>
      <c r="K37" s="35"/>
      <c r="L37" s="34" t="e">
        <f>#REF!</f>
        <v>#REF!</v>
      </c>
      <c r="M37" s="34"/>
      <c r="N37" s="34"/>
      <c r="O37" s="14"/>
      <c r="P37" s="17"/>
      <c r="Q37" s="17"/>
      <c r="R37" s="17"/>
      <c r="S37" s="17"/>
      <c r="T37" s="17"/>
      <c r="U37" s="17"/>
      <c r="V37" s="17"/>
    </row>
    <row r="38" spans="1:23" s="11" customFormat="1" ht="14.25" customHeight="1" x14ac:dyDescent="0.2">
      <c r="A38" s="17"/>
      <c r="B38" s="14"/>
      <c r="C38" s="14"/>
      <c r="D38" s="14"/>
      <c r="E38" s="81">
        <f>SUM(E29:E37)</f>
        <v>5300000000</v>
      </c>
      <c r="F38" s="33"/>
      <c r="G38" s="81">
        <f>SUM(G29:G36)</f>
        <v>1000000000</v>
      </c>
      <c r="H38" s="34"/>
      <c r="I38" s="34"/>
      <c r="J38" s="81" t="e">
        <f>SUM(J29:J37)</f>
        <v>#REF!</v>
      </c>
      <c r="K38" s="35"/>
      <c r="L38" s="81" t="e">
        <f>SUM(L29:L37)</f>
        <v>#REF!</v>
      </c>
      <c r="M38" s="34"/>
      <c r="N38" s="34"/>
      <c r="O38" s="14"/>
      <c r="P38" s="17"/>
      <c r="Q38" s="17"/>
      <c r="R38" s="17"/>
      <c r="S38" s="17"/>
      <c r="T38" s="17"/>
      <c r="U38" s="17"/>
      <c r="V38" s="17"/>
    </row>
    <row r="39" spans="1:23" s="11" customFormat="1" ht="15" customHeight="1" x14ac:dyDescent="0.25">
      <c r="A39" s="17"/>
      <c r="B39" s="104" t="s">
        <v>12</v>
      </c>
      <c r="C39" s="103"/>
      <c r="D39" s="101"/>
      <c r="E39" s="105"/>
      <c r="F39" s="34"/>
      <c r="G39" s="106"/>
      <c r="H39" s="34"/>
      <c r="I39" s="34"/>
      <c r="J39" s="107"/>
      <c r="K39" s="34"/>
      <c r="L39" s="102"/>
      <c r="M39" s="49"/>
      <c r="N39" s="17"/>
      <c r="O39" s="17"/>
      <c r="P39" s="17"/>
      <c r="R39" s="33"/>
      <c r="S39" s="17"/>
      <c r="T39" s="38"/>
      <c r="U39" s="28"/>
      <c r="V39" s="17"/>
      <c r="W39" s="50"/>
    </row>
    <row r="40" spans="1:23" s="11" customFormat="1" ht="5.25" customHeight="1" x14ac:dyDescent="0.2">
      <c r="A40" s="17"/>
      <c r="B40" s="103"/>
      <c r="C40" s="103"/>
      <c r="D40" s="101"/>
      <c r="E40" s="108"/>
      <c r="F40" s="51"/>
      <c r="G40" s="109"/>
      <c r="H40" s="34"/>
      <c r="I40" s="34"/>
      <c r="J40" s="110"/>
      <c r="K40" s="34"/>
      <c r="L40" s="110"/>
      <c r="M40" s="54"/>
      <c r="N40" s="17"/>
      <c r="O40" s="17"/>
      <c r="P40" s="17"/>
      <c r="R40" s="17"/>
      <c r="S40" s="17"/>
      <c r="T40" s="17"/>
      <c r="U40" s="17"/>
      <c r="V40" s="17"/>
      <c r="W40" s="50"/>
    </row>
    <row r="41" spans="1:23" s="11" customFormat="1" x14ac:dyDescent="0.2">
      <c r="A41" s="17"/>
      <c r="B41" s="14" t="s">
        <v>13</v>
      </c>
      <c r="C41" s="55"/>
      <c r="D41" s="14"/>
      <c r="E41" s="34"/>
      <c r="F41" s="34"/>
      <c r="G41" s="47"/>
      <c r="H41" s="34"/>
      <c r="I41" s="34"/>
      <c r="J41" s="48"/>
      <c r="K41" s="34"/>
      <c r="L41" s="34"/>
      <c r="M41" s="49"/>
      <c r="N41" s="17"/>
      <c r="O41" s="17"/>
      <c r="P41" s="17"/>
      <c r="R41" s="33"/>
      <c r="S41" s="17"/>
      <c r="T41" s="4"/>
      <c r="U41" s="28"/>
      <c r="V41" s="17"/>
      <c r="W41" s="50"/>
    </row>
    <row r="42" spans="1:23" s="11" customFormat="1" ht="6" customHeight="1" x14ac:dyDescent="0.2">
      <c r="A42" s="17"/>
      <c r="B42" s="55"/>
      <c r="C42" s="55"/>
      <c r="D42" s="14"/>
      <c r="E42" s="34"/>
      <c r="F42" s="34"/>
      <c r="G42" s="47"/>
      <c r="H42" s="34"/>
      <c r="I42" s="34"/>
      <c r="J42" s="48"/>
      <c r="K42" s="34"/>
      <c r="L42" s="34"/>
      <c r="M42" s="49"/>
      <c r="N42" s="17"/>
      <c r="O42" s="17"/>
      <c r="P42" s="17"/>
      <c r="R42" s="17"/>
      <c r="S42" s="3"/>
      <c r="T42" s="17"/>
      <c r="U42" s="17"/>
      <c r="V42" s="17"/>
      <c r="W42" s="50"/>
    </row>
    <row r="43" spans="1:23" s="11" customFormat="1" x14ac:dyDescent="0.2">
      <c r="A43" s="17"/>
      <c r="B43" s="55"/>
      <c r="C43" s="14" t="s">
        <v>14</v>
      </c>
      <c r="D43" s="14"/>
      <c r="E43" s="34"/>
      <c r="F43" s="34"/>
      <c r="G43" s="47"/>
      <c r="H43" s="47"/>
      <c r="I43" s="47"/>
      <c r="J43" s="47"/>
      <c r="K43" s="47"/>
      <c r="L43" s="48"/>
      <c r="M43" s="49"/>
      <c r="N43" s="17"/>
      <c r="O43" s="17"/>
      <c r="P43" s="17"/>
      <c r="R43" s="33"/>
      <c r="S43" s="16"/>
      <c r="T43" s="17"/>
      <c r="U43" s="28"/>
      <c r="V43" s="17"/>
      <c r="W43" s="50"/>
    </row>
    <row r="44" spans="1:23" s="11" customFormat="1" outlineLevel="1" x14ac:dyDescent="0.2">
      <c r="A44" s="59" t="s">
        <v>15</v>
      </c>
      <c r="B44" s="55"/>
      <c r="C44" s="14" t="s">
        <v>7</v>
      </c>
      <c r="D44" s="14" t="s">
        <v>43</v>
      </c>
      <c r="E44" s="34"/>
      <c r="F44" s="34"/>
      <c r="G44" s="33">
        <v>352115076.96000051</v>
      </c>
      <c r="H44" s="33"/>
      <c r="I44" s="33"/>
      <c r="J44" s="33">
        <f>+L44-G44</f>
        <v>-352115076.96000051</v>
      </c>
      <c r="K44" s="47"/>
      <c r="L44" s="56">
        <v>0</v>
      </c>
      <c r="M44" s="49"/>
      <c r="N44" s="34"/>
      <c r="O44" s="14"/>
      <c r="P44" s="58"/>
      <c r="R44" s="57"/>
      <c r="S44" s="17"/>
      <c r="T44" s="17"/>
      <c r="U44" s="17"/>
      <c r="V44" s="17"/>
    </row>
    <row r="45" spans="1:23" s="11" customFormat="1" outlineLevel="1" x14ac:dyDescent="0.2">
      <c r="A45" s="59" t="s">
        <v>16</v>
      </c>
      <c r="B45" s="55"/>
      <c r="C45" s="14" t="s">
        <v>7</v>
      </c>
      <c r="D45" s="14" t="s">
        <v>33</v>
      </c>
      <c r="E45" s="34"/>
      <c r="F45" s="34"/>
      <c r="G45" s="33">
        <v>349447538.50000054</v>
      </c>
      <c r="H45" s="33"/>
      <c r="I45" s="33"/>
      <c r="J45" s="33">
        <f>+L45-G45</f>
        <v>-349447538.50000054</v>
      </c>
      <c r="K45" s="47"/>
      <c r="L45" s="56">
        <v>0</v>
      </c>
      <c r="M45" s="49"/>
      <c r="N45" s="61"/>
      <c r="O45" s="14"/>
      <c r="P45" s="17"/>
      <c r="R45" s="57"/>
      <c r="S45" s="16"/>
      <c r="T45" s="14"/>
      <c r="U45" s="14"/>
      <c r="V45" s="17"/>
    </row>
    <row r="46" spans="1:23" s="11" customFormat="1" ht="6" customHeight="1" outlineLevel="1" x14ac:dyDescent="0.2">
      <c r="A46" s="17"/>
      <c r="B46" s="55"/>
      <c r="C46" s="62"/>
      <c r="D46" s="14"/>
      <c r="E46" s="34"/>
      <c r="F46" s="34"/>
      <c r="G46" s="41"/>
      <c r="H46" s="34"/>
      <c r="I46" s="34"/>
      <c r="J46" s="60"/>
      <c r="K46" s="34"/>
      <c r="L46" s="42"/>
      <c r="M46" s="49"/>
      <c r="N46" s="61"/>
      <c r="O46" s="14"/>
      <c r="P46" s="17"/>
      <c r="S46" s="16"/>
      <c r="T46" s="14"/>
      <c r="U46" s="14"/>
      <c r="V46" s="17"/>
    </row>
    <row r="47" spans="1:23" s="11" customFormat="1" x14ac:dyDescent="0.2">
      <c r="A47" s="17"/>
      <c r="B47" s="55"/>
      <c r="C47" s="62"/>
      <c r="D47" s="63"/>
      <c r="E47" s="34"/>
      <c r="F47" s="34"/>
      <c r="G47" s="82">
        <f>SUM(G44:G45)</f>
        <v>701562615.46000099</v>
      </c>
      <c r="H47" s="34"/>
      <c r="I47" s="34"/>
      <c r="J47" s="82">
        <f>SUM(J44:J45)</f>
        <v>-701562615.46000099</v>
      </c>
      <c r="K47" s="34"/>
      <c r="L47" s="82">
        <f>SUM(L44:L45)</f>
        <v>0</v>
      </c>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86" customFormat="1" ht="15" customHeight="1" x14ac:dyDescent="0.2">
      <c r="A50" s="282" t="s">
        <v>48</v>
      </c>
      <c r="B50" s="283"/>
      <c r="C50" s="85" t="s">
        <v>51</v>
      </c>
      <c r="D50" s="85"/>
      <c r="E50" s="85"/>
      <c r="F50" s="85"/>
      <c r="G50" s="85"/>
      <c r="H50" s="85"/>
      <c r="I50" s="85"/>
      <c r="J50" s="85"/>
      <c r="K50" s="85"/>
      <c r="L50" s="85"/>
      <c r="M50" s="85"/>
      <c r="N50" s="85"/>
      <c r="O50" s="85"/>
      <c r="P50" s="85"/>
      <c r="R50" s="87"/>
      <c r="S50" s="88"/>
      <c r="T50" s="88"/>
      <c r="U50" s="88"/>
      <c r="V50" s="88"/>
    </row>
    <row r="51" spans="1:23" s="86" customFormat="1" ht="15" customHeight="1" x14ac:dyDescent="0.2">
      <c r="A51" s="284" t="s">
        <v>50</v>
      </c>
      <c r="B51" s="285"/>
      <c r="C51" s="86" t="s">
        <v>54</v>
      </c>
      <c r="E51" s="89"/>
      <c r="F51" s="125" t="s">
        <v>90</v>
      </c>
      <c r="J51" s="90"/>
      <c r="K51" s="90"/>
      <c r="L51" s="90"/>
      <c r="M51" s="90"/>
      <c r="N51" s="89"/>
      <c r="P51" s="91"/>
      <c r="R51" s="92"/>
      <c r="S51" s="88"/>
      <c r="T51" s="88"/>
      <c r="U51" s="88"/>
      <c r="V51" s="88"/>
    </row>
    <row r="52" spans="1:23" s="86" customFormat="1" ht="15" customHeight="1" x14ac:dyDescent="0.2">
      <c r="A52" s="284" t="s">
        <v>52</v>
      </c>
      <c r="B52" s="284"/>
      <c r="C52" s="86" t="s">
        <v>53</v>
      </c>
      <c r="E52" s="93"/>
      <c r="F52" s="93"/>
      <c r="H52" s="90"/>
      <c r="I52" s="90"/>
      <c r="J52" s="90"/>
      <c r="K52" s="90"/>
      <c r="L52" s="90"/>
      <c r="M52" s="90"/>
      <c r="N52" s="94"/>
      <c r="R52" s="88"/>
      <c r="S52" s="88"/>
      <c r="T52" s="88"/>
      <c r="U52" s="88"/>
      <c r="V52" s="88"/>
    </row>
    <row r="53" spans="1:23" s="7" customFormat="1" ht="15" x14ac:dyDescent="0.25">
      <c r="A53" s="83"/>
      <c r="B53" s="83"/>
      <c r="C53" s="83"/>
      <c r="D53" s="83"/>
      <c r="E53" s="83"/>
      <c r="F53" s="83"/>
      <c r="G53" s="83"/>
      <c r="H53" s="83"/>
      <c r="I53" s="83"/>
      <c r="J53" s="83"/>
      <c r="K53" s="83"/>
      <c r="L53" s="83"/>
      <c r="M53" s="83"/>
      <c r="N53" s="83"/>
      <c r="O53" s="83"/>
      <c r="P53" s="83"/>
      <c r="R53" s="10"/>
      <c r="S53" s="10"/>
      <c r="T53" s="10"/>
      <c r="U53" s="10"/>
      <c r="V53" s="10"/>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1"/>
      <c r="K58" s="1"/>
      <c r="L58" s="1"/>
      <c r="M58" s="1"/>
      <c r="N58" s="72"/>
      <c r="P58" s="1"/>
      <c r="Q58" s="1"/>
      <c r="R58" s="3"/>
      <c r="S58" s="3"/>
      <c r="T58" s="4"/>
      <c r="U58" s="4"/>
      <c r="V58" s="4"/>
      <c r="W58" s="1"/>
    </row>
  </sheetData>
  <mergeCells count="13">
    <mergeCell ref="A1:Q1"/>
    <mergeCell ref="A2:Q2"/>
    <mergeCell ref="A3:Q3"/>
    <mergeCell ref="A4:Q4"/>
    <mergeCell ref="E8:E9"/>
    <mergeCell ref="G8:G9"/>
    <mergeCell ref="J8:J9"/>
    <mergeCell ref="L8:L9"/>
    <mergeCell ref="N20:N21"/>
    <mergeCell ref="P20:P21"/>
    <mergeCell ref="A50:B50"/>
    <mergeCell ref="A51:B51"/>
    <mergeCell ref="A52:B52"/>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1" tint="0.499984740745262"/>
    <pageSetUpPr fitToPage="1"/>
  </sheetPr>
  <dimension ref="A1:W58"/>
  <sheetViews>
    <sheetView showGridLines="0" topLeftCell="A19"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87</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27"/>
      <c r="G8" s="271" t="s">
        <v>22</v>
      </c>
      <c r="H8" s="20"/>
      <c r="I8" s="21"/>
      <c r="J8" s="280" t="s">
        <v>5</v>
      </c>
      <c r="K8" s="12"/>
      <c r="L8" s="271" t="s">
        <v>86</v>
      </c>
      <c r="M8" s="12"/>
      <c r="Q8" s="126"/>
      <c r="R8" s="16"/>
      <c r="S8" s="16"/>
      <c r="T8" s="17"/>
      <c r="U8" s="17"/>
      <c r="V8" s="17"/>
    </row>
    <row r="9" spans="1:22" s="23" customFormat="1" x14ac:dyDescent="0.2">
      <c r="B9" s="24"/>
      <c r="C9" s="29"/>
      <c r="D9" s="24"/>
      <c r="E9" s="281"/>
      <c r="F9" s="29"/>
      <c r="G9" s="272"/>
      <c r="H9" s="111"/>
      <c r="I9" s="27"/>
      <c r="J9" s="281"/>
      <c r="K9" s="30"/>
      <c r="L9" s="272"/>
      <c r="M9" s="126"/>
      <c r="Q9" s="12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8"/>
      <c r="N10" s="128"/>
      <c r="O10" s="30"/>
      <c r="P10" s="128"/>
      <c r="Q10" s="126"/>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+L11-G11</f>
        <v>-8923970.9999997616</v>
      </c>
      <c r="K11" s="35"/>
      <c r="L11" s="34">
        <v>983497926.99999988</v>
      </c>
      <c r="M11" s="128"/>
      <c r="N11" s="36"/>
      <c r="O11" s="30"/>
      <c r="P11" s="34"/>
      <c r="Q11" s="128"/>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ref="J12:J19" si="0">+L12-G12</f>
        <v>-42291978.589999199</v>
      </c>
      <c r="K12" s="35"/>
      <c r="L12" s="34">
        <v>4660937745.8700008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-14620721.599999905</v>
      </c>
      <c r="K13" s="35"/>
      <c r="L13" s="34">
        <v>1686690740.7400002</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-17281994.700000048</v>
      </c>
      <c r="K14" s="35"/>
      <c r="L14" s="34">
        <v>1993703271.0900002</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-11757138.430000305</v>
      </c>
      <c r="K15" s="14"/>
      <c r="L15" s="34">
        <v>1356339111.4399998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-38338494.850000381</v>
      </c>
      <c r="K16" s="17"/>
      <c r="L16" s="34">
        <v>4422844928.6800003</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-19534081.029999971</v>
      </c>
      <c r="K17" s="4"/>
      <c r="L17" s="34">
        <v>1360688247.6499999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-14557385.720000029</v>
      </c>
      <c r="K18" s="4"/>
      <c r="L18" s="34">
        <v>1979362659.1699998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-7296409.5000002384</v>
      </c>
      <c r="K19" s="10"/>
      <c r="L19" s="42">
        <v>992090255.64999974</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-174602175.41999984</v>
      </c>
      <c r="K20" s="4"/>
      <c r="L20" s="82">
        <f>SUM(L11:L19)</f>
        <v>19436154887.290001</v>
      </c>
      <c r="M20" s="4"/>
      <c r="N20" s="271" t="s">
        <v>81</v>
      </c>
      <c r="O20" s="10"/>
      <c r="P20" s="271" t="s">
        <v>82</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8"/>
      <c r="N23" s="34" t="e">
        <f>#REF!</f>
        <v>#REF!</v>
      </c>
      <c r="O23" s="30"/>
      <c r="P23" s="34" t="e">
        <f>+L23-N23</f>
        <v>#REF!</v>
      </c>
      <c r="Q23" s="128"/>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8"/>
      <c r="N24" s="34" t="e">
        <f>#REF!</f>
        <v>#REF!</v>
      </c>
      <c r="O24" s="30"/>
      <c r="P24" s="34" t="e">
        <f>+L24-N24</f>
        <v>#REF!</v>
      </c>
      <c r="Q24" s="128"/>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8"/>
      <c r="N25" s="34">
        <v>0</v>
      </c>
      <c r="O25" s="30"/>
      <c r="P25" s="34">
        <f>+L25-N25</f>
        <v>637014515</v>
      </c>
      <c r="Q25" s="128"/>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8"/>
      <c r="N26" s="42" t="e">
        <f>#REF!</f>
        <v>#REF!</v>
      </c>
      <c r="O26" s="30"/>
      <c r="P26" s="42" t="e">
        <f>+L26-N26</f>
        <v>#REF!</v>
      </c>
      <c r="Q26" s="128"/>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128"/>
      <c r="N29" s="34"/>
      <c r="O29" s="30"/>
      <c r="P29" s="34"/>
      <c r="Q29" s="128"/>
      <c r="R29" s="45"/>
      <c r="S29" s="27"/>
      <c r="T29" s="27"/>
      <c r="U29" s="28"/>
      <c r="V29" s="27"/>
    </row>
    <row r="30" spans="1:22" s="23" customFormat="1" outlineLevel="1" x14ac:dyDescent="0.2">
      <c r="A30" s="27"/>
      <c r="B30" s="30"/>
      <c r="C30" s="14" t="s">
        <v>31</v>
      </c>
      <c r="D30" s="14" t="s">
        <v>40</v>
      </c>
      <c r="E30" s="33">
        <v>500000000</v>
      </c>
      <c r="F30" s="33"/>
      <c r="G30" s="33">
        <v>0</v>
      </c>
      <c r="H30" s="34"/>
      <c r="I30" s="34"/>
      <c r="J30" s="33">
        <f>L30-E30</f>
        <v>-500000000</v>
      </c>
      <c r="K30" s="35"/>
      <c r="L30" s="33">
        <v>0</v>
      </c>
      <c r="M30" s="128"/>
      <c r="N30" s="34"/>
      <c r="O30" s="30"/>
      <c r="P30" s="34"/>
      <c r="Q30" s="128"/>
      <c r="R30" s="45"/>
      <c r="S30" s="27"/>
      <c r="T30" s="27"/>
      <c r="U30" s="28"/>
      <c r="V30" s="27"/>
    </row>
    <row r="31" spans="1:22" s="23" customFormat="1" outlineLevel="1" x14ac:dyDescent="0.2">
      <c r="A31" s="27"/>
      <c r="B31" s="30"/>
      <c r="C31" s="14" t="s">
        <v>31</v>
      </c>
      <c r="D31" s="14" t="s">
        <v>40</v>
      </c>
      <c r="E31" s="33">
        <v>500000000</v>
      </c>
      <c r="F31" s="33"/>
      <c r="G31" s="33">
        <v>0</v>
      </c>
      <c r="H31" s="34"/>
      <c r="I31" s="34"/>
      <c r="J31" s="33">
        <v>0</v>
      </c>
      <c r="K31" s="35"/>
      <c r="L31" s="33" t="e">
        <f>#REF!</f>
        <v>#REF!</v>
      </c>
      <c r="M31" s="128"/>
      <c r="N31" s="34"/>
      <c r="O31" s="30"/>
      <c r="P31" s="34"/>
      <c r="Q31" s="128"/>
      <c r="R31" s="45"/>
      <c r="S31" s="27"/>
      <c r="T31" s="27"/>
      <c r="U31" s="28"/>
      <c r="V31" s="27"/>
    </row>
    <row r="32" spans="1:22" s="23" customFormat="1" outlineLevel="1" x14ac:dyDescent="0.2">
      <c r="A32" s="27"/>
      <c r="B32" s="30"/>
      <c r="C32" s="14" t="s">
        <v>31</v>
      </c>
      <c r="D32" s="14" t="s">
        <v>40</v>
      </c>
      <c r="E32" s="33">
        <v>1000000000</v>
      </c>
      <c r="F32" s="33"/>
      <c r="G32" s="33">
        <v>0</v>
      </c>
      <c r="H32" s="34"/>
      <c r="I32" s="34"/>
      <c r="J32" s="33">
        <v>0</v>
      </c>
      <c r="K32" s="35"/>
      <c r="L32" s="33" t="e">
        <f>#REF!</f>
        <v>#REF!</v>
      </c>
      <c r="M32" s="128"/>
      <c r="N32" s="34"/>
      <c r="O32" s="30"/>
      <c r="P32" s="34"/>
      <c r="Q32" s="128"/>
      <c r="R32" s="45"/>
      <c r="S32" s="27"/>
      <c r="T32" s="27"/>
      <c r="U32" s="28"/>
      <c r="V32" s="27"/>
    </row>
    <row r="33" spans="1:23" s="23" customFormat="1" outlineLevel="1" x14ac:dyDescent="0.2">
      <c r="A33" s="27"/>
      <c r="B33" s="30"/>
      <c r="C33" s="14" t="s">
        <v>31</v>
      </c>
      <c r="D33" s="14" t="s">
        <v>40</v>
      </c>
      <c r="E33" s="33">
        <v>350000000</v>
      </c>
      <c r="F33" s="33"/>
      <c r="G33" s="33">
        <v>0</v>
      </c>
      <c r="H33" s="34"/>
      <c r="I33" s="34"/>
      <c r="J33" s="33" t="e">
        <f>L33-E33</f>
        <v>#REF!</v>
      </c>
      <c r="K33" s="35"/>
      <c r="L33" s="33" t="e">
        <f>#REF!</f>
        <v>#REF!</v>
      </c>
      <c r="M33" s="128"/>
      <c r="N33" s="34"/>
      <c r="O33" s="30"/>
      <c r="P33" s="34"/>
      <c r="Q33" s="128"/>
      <c r="R33" s="45"/>
      <c r="S33" s="27"/>
      <c r="T33" s="27"/>
      <c r="U33" s="28"/>
      <c r="V33" s="27"/>
    </row>
    <row r="34" spans="1:23" s="23" customFormat="1" outlineLevel="1" x14ac:dyDescent="0.2">
      <c r="A34" s="27"/>
      <c r="B34" s="30"/>
      <c r="C34" s="14" t="s">
        <v>31</v>
      </c>
      <c r="D34" s="14" t="s">
        <v>40</v>
      </c>
      <c r="E34" s="33">
        <v>150000000</v>
      </c>
      <c r="F34" s="33"/>
      <c r="G34" s="33">
        <v>0</v>
      </c>
      <c r="H34" s="34"/>
      <c r="I34" s="34"/>
      <c r="J34" s="33" t="e">
        <f>L34-E34</f>
        <v>#REF!</v>
      </c>
      <c r="K34" s="35"/>
      <c r="L34" s="33" t="e">
        <f>#REF!</f>
        <v>#REF!</v>
      </c>
      <c r="M34" s="128"/>
      <c r="N34" s="34"/>
      <c r="O34" s="30"/>
      <c r="P34" s="34"/>
      <c r="Q34" s="128"/>
      <c r="R34" s="45"/>
      <c r="S34" s="27"/>
      <c r="T34" s="27"/>
      <c r="U34" s="28"/>
      <c r="V34" s="27"/>
    </row>
    <row r="35" spans="1:23" s="11" customFormat="1" outlineLevel="1" x14ac:dyDescent="0.2">
      <c r="A35" s="17"/>
      <c r="B35" s="14"/>
      <c r="C35" s="14" t="s">
        <v>32</v>
      </c>
      <c r="D35" s="14" t="s">
        <v>42</v>
      </c>
      <c r="E35" s="33">
        <v>1000000000</v>
      </c>
      <c r="F35" s="33"/>
      <c r="G35" s="34">
        <v>0</v>
      </c>
      <c r="H35" s="34"/>
      <c r="I35" s="34"/>
      <c r="J35" s="33" t="e">
        <f>L35-E35</f>
        <v>#REF!</v>
      </c>
      <c r="K35" s="35"/>
      <c r="L35" s="34" t="e">
        <f>#REF!</f>
        <v>#REF!</v>
      </c>
      <c r="M35" s="34"/>
      <c r="N35" s="34"/>
      <c r="O35" s="14"/>
      <c r="P35" s="17"/>
      <c r="Q35" s="17"/>
      <c r="R35" s="17"/>
      <c r="S35" s="17"/>
      <c r="T35" s="17"/>
      <c r="U35" s="17"/>
      <c r="V35" s="17"/>
    </row>
    <row r="36" spans="1:23" s="11" customFormat="1" outlineLevel="1" x14ac:dyDescent="0.2">
      <c r="A36" s="17"/>
      <c r="B36" s="14"/>
      <c r="C36" s="14" t="s">
        <v>33</v>
      </c>
      <c r="D36" s="14" t="s">
        <v>33</v>
      </c>
      <c r="E36" s="34">
        <v>300000000</v>
      </c>
      <c r="F36" s="33"/>
      <c r="G36" s="34">
        <v>0</v>
      </c>
      <c r="H36" s="34"/>
      <c r="I36" s="34"/>
      <c r="J36" s="34">
        <v>0</v>
      </c>
      <c r="K36" s="35"/>
      <c r="L36" s="34" t="e">
        <f>#REF!</f>
        <v>#REF!</v>
      </c>
      <c r="M36" s="34"/>
      <c r="N36" s="34"/>
      <c r="O36" s="14"/>
      <c r="P36" s="17"/>
      <c r="Q36" s="17"/>
      <c r="R36" s="17"/>
      <c r="S36" s="17"/>
      <c r="T36" s="17"/>
      <c r="U36" s="17"/>
      <c r="V36" s="17"/>
    </row>
    <row r="37" spans="1:23" s="11" customFormat="1" outlineLevel="1" x14ac:dyDescent="0.2">
      <c r="A37" s="17"/>
      <c r="B37" s="14"/>
      <c r="C37" s="14" t="s">
        <v>83</v>
      </c>
      <c r="D37" s="14"/>
      <c r="E37" s="34">
        <v>500000000</v>
      </c>
      <c r="F37" s="33"/>
      <c r="G37" s="34"/>
      <c r="H37" s="34"/>
      <c r="I37" s="34"/>
      <c r="J37" s="34" t="e">
        <f>L37-E37</f>
        <v>#REF!</v>
      </c>
      <c r="K37" s="35"/>
      <c r="L37" s="34" t="e">
        <f>#REF!</f>
        <v>#REF!</v>
      </c>
      <c r="M37" s="34"/>
      <c r="N37" s="34"/>
      <c r="O37" s="14"/>
      <c r="P37" s="17"/>
      <c r="Q37" s="17"/>
      <c r="R37" s="17"/>
      <c r="S37" s="17"/>
      <c r="T37" s="17"/>
      <c r="U37" s="17"/>
      <c r="V37" s="17"/>
    </row>
    <row r="38" spans="1:23" s="11" customFormat="1" ht="14.25" customHeight="1" x14ac:dyDescent="0.2">
      <c r="A38" s="17"/>
      <c r="B38" s="14"/>
      <c r="C38" s="14"/>
      <c r="D38" s="14"/>
      <c r="E38" s="81">
        <f>SUM(E29:E37)</f>
        <v>5300000000</v>
      </c>
      <c r="F38" s="33"/>
      <c r="G38" s="81">
        <f>SUM(G29:G36)</f>
        <v>1000000000</v>
      </c>
      <c r="H38" s="34"/>
      <c r="I38" s="34"/>
      <c r="J38" s="81" t="e">
        <f>SUM(J29:J37)</f>
        <v>#REF!</v>
      </c>
      <c r="K38" s="35"/>
      <c r="L38" s="81" t="e">
        <f>SUM(L29:L37)</f>
        <v>#REF!</v>
      </c>
      <c r="M38" s="34"/>
      <c r="N38" s="34"/>
      <c r="O38" s="14"/>
      <c r="P38" s="17"/>
      <c r="Q38" s="17"/>
      <c r="R38" s="17"/>
      <c r="S38" s="17"/>
      <c r="T38" s="17"/>
      <c r="U38" s="17"/>
      <c r="V38" s="17"/>
    </row>
    <row r="39" spans="1:23" s="11" customFormat="1" ht="15" customHeight="1" x14ac:dyDescent="0.25">
      <c r="A39" s="17"/>
      <c r="B39" s="104" t="s">
        <v>12</v>
      </c>
      <c r="C39" s="103"/>
      <c r="D39" s="101"/>
      <c r="E39" s="105"/>
      <c r="F39" s="34"/>
      <c r="G39" s="106"/>
      <c r="H39" s="34"/>
      <c r="I39" s="34"/>
      <c r="J39" s="107"/>
      <c r="K39" s="34"/>
      <c r="L39" s="102"/>
      <c r="M39" s="49"/>
      <c r="N39" s="17"/>
      <c r="O39" s="17"/>
      <c r="P39" s="17"/>
      <c r="R39" s="33"/>
      <c r="S39" s="17"/>
      <c r="T39" s="38"/>
      <c r="U39" s="28"/>
      <c r="V39" s="17"/>
      <c r="W39" s="50"/>
    </row>
    <row r="40" spans="1:23" s="11" customFormat="1" ht="5.25" customHeight="1" x14ac:dyDescent="0.2">
      <c r="A40" s="17"/>
      <c r="B40" s="103"/>
      <c r="C40" s="103"/>
      <c r="D40" s="101"/>
      <c r="E40" s="108"/>
      <c r="F40" s="51"/>
      <c r="G40" s="109"/>
      <c r="H40" s="34"/>
      <c r="I40" s="34"/>
      <c r="J40" s="110"/>
      <c r="K40" s="34"/>
      <c r="L40" s="110"/>
      <c r="M40" s="54"/>
      <c r="N40" s="17"/>
      <c r="O40" s="17"/>
      <c r="P40" s="17"/>
      <c r="R40" s="17"/>
      <c r="S40" s="17"/>
      <c r="T40" s="17"/>
      <c r="U40" s="17"/>
      <c r="V40" s="17"/>
      <c r="W40" s="50"/>
    </row>
    <row r="41" spans="1:23" s="11" customFormat="1" x14ac:dyDescent="0.2">
      <c r="A41" s="17"/>
      <c r="B41" s="14" t="s">
        <v>13</v>
      </c>
      <c r="C41" s="55"/>
      <c r="D41" s="14"/>
      <c r="E41" s="34"/>
      <c r="F41" s="34"/>
      <c r="G41" s="47"/>
      <c r="H41" s="34"/>
      <c r="I41" s="34"/>
      <c r="J41" s="48"/>
      <c r="K41" s="34"/>
      <c r="L41" s="34"/>
      <c r="M41" s="49"/>
      <c r="N41" s="17"/>
      <c r="O41" s="17"/>
      <c r="P41" s="17"/>
      <c r="R41" s="33"/>
      <c r="S41" s="17"/>
      <c r="T41" s="4"/>
      <c r="U41" s="28"/>
      <c r="V41" s="17"/>
      <c r="W41" s="50"/>
    </row>
    <row r="42" spans="1:23" s="11" customFormat="1" ht="6" customHeight="1" x14ac:dyDescent="0.2">
      <c r="A42" s="17"/>
      <c r="B42" s="55"/>
      <c r="C42" s="55"/>
      <c r="D42" s="14"/>
      <c r="E42" s="34"/>
      <c r="F42" s="34"/>
      <c r="G42" s="47"/>
      <c r="H42" s="34"/>
      <c r="I42" s="34"/>
      <c r="J42" s="48"/>
      <c r="K42" s="34"/>
      <c r="L42" s="34"/>
      <c r="M42" s="49"/>
      <c r="N42" s="17"/>
      <c r="O42" s="17"/>
      <c r="P42" s="17"/>
      <c r="R42" s="17"/>
      <c r="S42" s="3"/>
      <c r="T42" s="17"/>
      <c r="U42" s="17"/>
      <c r="V42" s="17"/>
      <c r="W42" s="50"/>
    </row>
    <row r="43" spans="1:23" s="11" customFormat="1" x14ac:dyDescent="0.2">
      <c r="A43" s="17"/>
      <c r="B43" s="55"/>
      <c r="C43" s="14" t="s">
        <v>14</v>
      </c>
      <c r="D43" s="14"/>
      <c r="E43" s="34"/>
      <c r="F43" s="34"/>
      <c r="G43" s="47"/>
      <c r="H43" s="47"/>
      <c r="I43" s="47"/>
      <c r="J43" s="47"/>
      <c r="K43" s="47"/>
      <c r="L43" s="48"/>
      <c r="M43" s="49"/>
      <c r="N43" s="17"/>
      <c r="O43" s="17"/>
      <c r="P43" s="17"/>
      <c r="R43" s="33"/>
      <c r="S43" s="16"/>
      <c r="T43" s="17"/>
      <c r="U43" s="28"/>
      <c r="V43" s="17"/>
      <c r="W43" s="50"/>
    </row>
    <row r="44" spans="1:23" s="11" customFormat="1" outlineLevel="1" x14ac:dyDescent="0.2">
      <c r="A44" s="59" t="s">
        <v>15</v>
      </c>
      <c r="B44" s="55"/>
      <c r="C44" s="14" t="s">
        <v>7</v>
      </c>
      <c r="D44" s="14" t="s">
        <v>43</v>
      </c>
      <c r="E44" s="34"/>
      <c r="F44" s="34"/>
      <c r="G44" s="33">
        <v>352115076.96000051</v>
      </c>
      <c r="H44" s="33"/>
      <c r="I44" s="33"/>
      <c r="J44" s="33">
        <f>+L44-G44</f>
        <v>-352115076.96000051</v>
      </c>
      <c r="K44" s="47"/>
      <c r="L44" s="56">
        <v>0</v>
      </c>
      <c r="M44" s="49"/>
      <c r="N44" s="34"/>
      <c r="O44" s="14"/>
      <c r="P44" s="58"/>
      <c r="R44" s="57"/>
      <c r="S44" s="17"/>
      <c r="T44" s="17"/>
      <c r="U44" s="17"/>
      <c r="V44" s="17"/>
    </row>
    <row r="45" spans="1:23" s="11" customFormat="1" outlineLevel="1" x14ac:dyDescent="0.2">
      <c r="A45" s="59" t="s">
        <v>16</v>
      </c>
      <c r="B45" s="55"/>
      <c r="C45" s="14" t="s">
        <v>7</v>
      </c>
      <c r="D45" s="14" t="s">
        <v>33</v>
      </c>
      <c r="E45" s="34"/>
      <c r="F45" s="34"/>
      <c r="G45" s="33">
        <v>349447538.50000054</v>
      </c>
      <c r="H45" s="33"/>
      <c r="I45" s="33"/>
      <c r="J45" s="33">
        <f>+L45-G45</f>
        <v>-349447538.50000054</v>
      </c>
      <c r="K45" s="47"/>
      <c r="L45" s="56">
        <v>0</v>
      </c>
      <c r="M45" s="49"/>
      <c r="N45" s="61"/>
      <c r="O45" s="14"/>
      <c r="P45" s="17"/>
      <c r="R45" s="57"/>
      <c r="S45" s="16"/>
      <c r="T45" s="14"/>
      <c r="U45" s="14"/>
      <c r="V45" s="17"/>
    </row>
    <row r="46" spans="1:23" s="11" customFormat="1" ht="6" customHeight="1" outlineLevel="1" x14ac:dyDescent="0.2">
      <c r="A46" s="17"/>
      <c r="B46" s="55"/>
      <c r="C46" s="62"/>
      <c r="D46" s="14"/>
      <c r="E46" s="34"/>
      <c r="F46" s="34"/>
      <c r="G46" s="41"/>
      <c r="H46" s="34"/>
      <c r="I46" s="34"/>
      <c r="J46" s="60"/>
      <c r="K46" s="34"/>
      <c r="L46" s="42"/>
      <c r="M46" s="49"/>
      <c r="N46" s="61"/>
      <c r="O46" s="14"/>
      <c r="P46" s="17"/>
      <c r="S46" s="16"/>
      <c r="T46" s="14"/>
      <c r="U46" s="14"/>
      <c r="V46" s="17"/>
    </row>
    <row r="47" spans="1:23" s="11" customFormat="1" x14ac:dyDescent="0.2">
      <c r="A47" s="17"/>
      <c r="B47" s="55"/>
      <c r="C47" s="62"/>
      <c r="D47" s="63"/>
      <c r="E47" s="34"/>
      <c r="F47" s="34"/>
      <c r="G47" s="82">
        <f>SUM(G44:G45)</f>
        <v>701562615.46000099</v>
      </c>
      <c r="H47" s="34"/>
      <c r="I47" s="34"/>
      <c r="J47" s="82">
        <f>SUM(J44:J45)</f>
        <v>-701562615.46000099</v>
      </c>
      <c r="K47" s="34"/>
      <c r="L47" s="82">
        <f>SUM(L44:L45)</f>
        <v>0</v>
      </c>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86" customFormat="1" ht="15" customHeight="1" x14ac:dyDescent="0.2">
      <c r="A50" s="282" t="s">
        <v>48</v>
      </c>
      <c r="B50" s="283"/>
      <c r="C50" s="85" t="s">
        <v>51</v>
      </c>
      <c r="D50" s="85"/>
      <c r="E50" s="85"/>
      <c r="F50" s="85"/>
      <c r="G50" s="85"/>
      <c r="H50" s="85"/>
      <c r="I50" s="85"/>
      <c r="J50" s="85"/>
      <c r="K50" s="85"/>
      <c r="L50" s="85"/>
      <c r="M50" s="85"/>
      <c r="N50" s="85"/>
      <c r="O50" s="85"/>
      <c r="P50" s="85"/>
      <c r="R50" s="87"/>
      <c r="S50" s="88"/>
      <c r="T50" s="88"/>
      <c r="U50" s="88"/>
      <c r="V50" s="88"/>
    </row>
    <row r="51" spans="1:23" s="86" customFormat="1" ht="15" customHeight="1" x14ac:dyDescent="0.2">
      <c r="A51" s="284" t="s">
        <v>50</v>
      </c>
      <c r="B51" s="285"/>
      <c r="C51" s="86" t="s">
        <v>54</v>
      </c>
      <c r="E51" s="89"/>
      <c r="F51" s="125" t="s">
        <v>89</v>
      </c>
      <c r="J51" s="90"/>
      <c r="K51" s="90"/>
      <c r="L51" s="90"/>
      <c r="M51" s="90"/>
      <c r="N51" s="89"/>
      <c r="P51" s="91"/>
      <c r="R51" s="92"/>
      <c r="S51" s="88"/>
      <c r="T51" s="88"/>
      <c r="U51" s="88"/>
      <c r="V51" s="88"/>
    </row>
    <row r="52" spans="1:23" s="86" customFormat="1" ht="15" customHeight="1" x14ac:dyDescent="0.2">
      <c r="A52" s="284" t="s">
        <v>52</v>
      </c>
      <c r="B52" s="284"/>
      <c r="C52" s="86" t="s">
        <v>53</v>
      </c>
      <c r="E52" s="93"/>
      <c r="F52" s="93"/>
      <c r="H52" s="90"/>
      <c r="I52" s="90"/>
      <c r="J52" s="90"/>
      <c r="K52" s="90"/>
      <c r="L52" s="90"/>
      <c r="M52" s="90"/>
      <c r="N52" s="94"/>
      <c r="R52" s="88"/>
      <c r="S52" s="88"/>
      <c r="T52" s="88"/>
      <c r="U52" s="88"/>
      <c r="V52" s="88"/>
    </row>
    <row r="53" spans="1:23" s="7" customFormat="1" ht="15" x14ac:dyDescent="0.25">
      <c r="A53" s="83"/>
      <c r="B53" s="83"/>
      <c r="C53" s="83"/>
      <c r="D53" s="83"/>
      <c r="E53" s="83"/>
      <c r="F53" s="83"/>
      <c r="G53" s="83"/>
      <c r="H53" s="83"/>
      <c r="I53" s="83"/>
      <c r="J53" s="83"/>
      <c r="K53" s="83"/>
      <c r="L53" s="83"/>
      <c r="M53" s="83"/>
      <c r="N53" s="83"/>
      <c r="O53" s="83"/>
      <c r="P53" s="83"/>
      <c r="R53" s="10"/>
      <c r="S53" s="10"/>
      <c r="T53" s="10"/>
      <c r="U53" s="10"/>
      <c r="V53" s="10"/>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1"/>
      <c r="K58" s="1"/>
      <c r="L58" s="1"/>
      <c r="M58" s="1"/>
      <c r="N58" s="72"/>
      <c r="P58" s="1"/>
      <c r="Q58" s="1"/>
      <c r="R58" s="3"/>
      <c r="S58" s="3"/>
      <c r="T58" s="4"/>
      <c r="U58" s="4"/>
      <c r="V58" s="4"/>
      <c r="W58" s="1"/>
    </row>
  </sheetData>
  <mergeCells count="13">
    <mergeCell ref="A1:Q1"/>
    <mergeCell ref="A2:Q2"/>
    <mergeCell ref="A3:Q3"/>
    <mergeCell ref="A4:Q4"/>
    <mergeCell ref="E8:E9"/>
    <mergeCell ref="G8:G9"/>
    <mergeCell ref="J8:J9"/>
    <mergeCell ref="L8:L9"/>
    <mergeCell ref="N20:N21"/>
    <mergeCell ref="P20:P21"/>
    <mergeCell ref="A50:B50"/>
    <mergeCell ref="A51:B51"/>
    <mergeCell ref="A52:B52"/>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1" tint="0.499984740745262"/>
    <pageSetUpPr fitToPage="1"/>
  </sheetPr>
  <dimension ref="A1:W59"/>
  <sheetViews>
    <sheetView showGridLines="0" topLeftCell="A4"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93</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31"/>
      <c r="G8" s="271" t="s">
        <v>22</v>
      </c>
      <c r="H8" s="20"/>
      <c r="I8" s="21"/>
      <c r="J8" s="280" t="s">
        <v>5</v>
      </c>
      <c r="K8" s="12"/>
      <c r="L8" s="271" t="s">
        <v>94</v>
      </c>
      <c r="M8" s="12"/>
      <c r="Q8" s="130"/>
      <c r="R8" s="16"/>
      <c r="S8" s="16"/>
      <c r="T8" s="17"/>
      <c r="U8" s="17"/>
      <c r="V8" s="17"/>
    </row>
    <row r="9" spans="1:22" s="23" customFormat="1" x14ac:dyDescent="0.2">
      <c r="B9" s="24"/>
      <c r="C9" s="29"/>
      <c r="D9" s="24"/>
      <c r="E9" s="281"/>
      <c r="F9" s="29"/>
      <c r="G9" s="272"/>
      <c r="H9" s="111"/>
      <c r="I9" s="27"/>
      <c r="J9" s="281"/>
      <c r="K9" s="30"/>
      <c r="L9" s="272"/>
      <c r="M9" s="130"/>
      <c r="Q9" s="130"/>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2"/>
      <c r="N10" s="132"/>
      <c r="O10" s="30"/>
      <c r="P10" s="132"/>
      <c r="Q10" s="130"/>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+L11-G11</f>
        <v>-9764737.9799997807</v>
      </c>
      <c r="K11" s="35"/>
      <c r="L11" s="34">
        <v>982657160.01999986</v>
      </c>
      <c r="M11" s="132"/>
      <c r="N11" s="36"/>
      <c r="O11" s="30"/>
      <c r="P11" s="34"/>
      <c r="Q11" s="132"/>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ref="J12:J18" si="0">+L12-G12</f>
        <v>-46276493.88999939</v>
      </c>
      <c r="K12" s="35"/>
      <c r="L12" s="34">
        <v>4656953230.5700006</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-16055783.359999895</v>
      </c>
      <c r="K13" s="35"/>
      <c r="L13" s="34">
        <v>1685255678.9800003</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-18978267.319999933</v>
      </c>
      <c r="K14" s="35"/>
      <c r="L14" s="34">
        <v>1992006998.4700003</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-12911132.07000041</v>
      </c>
      <c r="K15" s="14"/>
      <c r="L15" s="34">
        <v>1355185117.7999997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-42101517.590000153</v>
      </c>
      <c r="K16" s="17"/>
      <c r="L16" s="34">
        <v>4419081905.9400005</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-21451401.769999981</v>
      </c>
      <c r="K17" s="4"/>
      <c r="L17" s="34">
        <v>1358770926.9099998</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-15986230.900000095</v>
      </c>
      <c r="K18" s="4"/>
      <c r="L18" s="34">
        <v>1977933813.9899998</v>
      </c>
      <c r="M18" s="4"/>
      <c r="N18" s="36"/>
      <c r="O18" s="10"/>
      <c r="P18" s="34"/>
      <c r="Q18" s="4"/>
      <c r="R18" s="16"/>
      <c r="S18" s="16"/>
      <c r="T18" s="38"/>
      <c r="U18" s="28"/>
    </row>
    <row r="19" spans="1:22" outlineLevel="1" x14ac:dyDescent="0.2">
      <c r="A19" s="4"/>
      <c r="B19" s="10"/>
      <c r="C19" s="14" t="s">
        <v>7</v>
      </c>
      <c r="D19" s="4" t="s">
        <v>42</v>
      </c>
      <c r="E19" s="33">
        <v>1320276000</v>
      </c>
      <c r="F19" s="4"/>
      <c r="G19" s="34">
        <v>0</v>
      </c>
      <c r="H19" s="4"/>
      <c r="I19" s="4"/>
      <c r="J19" s="33">
        <f>+L19-G19</f>
        <v>1319466228.72</v>
      </c>
      <c r="K19" s="4"/>
      <c r="L19" s="34">
        <v>1319466228.72</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999386665.14999998</v>
      </c>
      <c r="H20" s="10"/>
      <c r="I20" s="10"/>
      <c r="J20" s="41">
        <f>+L20-G20</f>
        <v>-8012571.0200002193</v>
      </c>
      <c r="K20" s="10"/>
      <c r="L20" s="42">
        <v>991374094.12999976</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19610757062.710003</v>
      </c>
      <c r="H21" s="4"/>
      <c r="I21" s="4"/>
      <c r="J21" s="82">
        <f>SUM(J11:J20)</f>
        <v>1127928092.8200002</v>
      </c>
      <c r="K21" s="4"/>
      <c r="L21" s="82">
        <f>SUM(L11:L20)</f>
        <v>20738685155.530003</v>
      </c>
      <c r="M21" s="4"/>
      <c r="N21" s="271" t="s">
        <v>95</v>
      </c>
      <c r="O21" s="10"/>
      <c r="P21" s="271" t="s">
        <v>96</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2"/>
      <c r="N24" s="34" t="e">
        <f>#REF!</f>
        <v>#REF!</v>
      </c>
      <c r="O24" s="30"/>
      <c r="P24" s="34" t="e">
        <f>+L24-N24</f>
        <v>#REF!</v>
      </c>
      <c r="Q24" s="132"/>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2"/>
      <c r="N25" s="34" t="e">
        <f>#REF!</f>
        <v>#REF!</v>
      </c>
      <c r="O25" s="30"/>
      <c r="P25" s="34" t="e">
        <f>+L25-N25</f>
        <v>#REF!</v>
      </c>
      <c r="Q25" s="132"/>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2"/>
      <c r="N26" s="34">
        <v>0</v>
      </c>
      <c r="O26" s="30"/>
      <c r="P26" s="34">
        <f>+L26-N26</f>
        <v>637014515</v>
      </c>
      <c r="Q26" s="132"/>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2"/>
      <c r="N27" s="42" t="e">
        <f>#REF!</f>
        <v>#REF!</v>
      </c>
      <c r="O27" s="30"/>
      <c r="P27" s="42" t="e">
        <f>+L27-N27</f>
        <v>#REF!</v>
      </c>
      <c r="Q27" s="132"/>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t="s">
        <v>40</v>
      </c>
      <c r="E30" s="33">
        <v>1000000000</v>
      </c>
      <c r="F30" s="33"/>
      <c r="G30" s="33">
        <v>1000000000</v>
      </c>
      <c r="H30" s="34"/>
      <c r="I30" s="34"/>
      <c r="J30" s="33">
        <f>+L30-G30</f>
        <v>-1000000000</v>
      </c>
      <c r="K30" s="35"/>
      <c r="L30" s="33">
        <v>0</v>
      </c>
      <c r="M30" s="132"/>
      <c r="N30" s="34"/>
      <c r="O30" s="30"/>
      <c r="P30" s="34"/>
      <c r="Q30" s="132"/>
      <c r="R30" s="45"/>
      <c r="S30" s="27"/>
      <c r="T30" s="27"/>
      <c r="U30" s="28"/>
      <c r="V30" s="27"/>
    </row>
    <row r="31" spans="1:22" s="23" customFormat="1" outlineLevel="1" x14ac:dyDescent="0.2">
      <c r="A31" s="27"/>
      <c r="B31" s="30"/>
      <c r="C31" s="14" t="s">
        <v>31</v>
      </c>
      <c r="D31" s="14" t="s">
        <v>40</v>
      </c>
      <c r="E31" s="33">
        <v>500000000</v>
      </c>
      <c r="F31" s="33"/>
      <c r="G31" s="33">
        <v>0</v>
      </c>
      <c r="H31" s="34"/>
      <c r="I31" s="34"/>
      <c r="J31" s="33">
        <v>0</v>
      </c>
      <c r="K31" s="35"/>
      <c r="L31" s="33">
        <v>0</v>
      </c>
      <c r="M31" s="132"/>
      <c r="N31" s="34"/>
      <c r="O31" s="30"/>
      <c r="P31" s="34"/>
      <c r="Q31" s="132"/>
      <c r="R31" s="45"/>
      <c r="S31" s="27"/>
      <c r="T31" s="27"/>
      <c r="U31" s="28"/>
      <c r="V31" s="27"/>
    </row>
    <row r="32" spans="1:22" s="23" customFormat="1" outlineLevel="1" x14ac:dyDescent="0.2">
      <c r="A32" s="27"/>
      <c r="B32" s="30"/>
      <c r="C32" s="14" t="s">
        <v>31</v>
      </c>
      <c r="D32" s="14" t="s">
        <v>40</v>
      </c>
      <c r="E32" s="33">
        <v>500000000</v>
      </c>
      <c r="F32" s="33"/>
      <c r="G32" s="33">
        <v>0</v>
      </c>
      <c r="H32" s="34"/>
      <c r="I32" s="34"/>
      <c r="J32" s="33">
        <v>0</v>
      </c>
      <c r="K32" s="35"/>
      <c r="L32" s="33" t="e">
        <f>#REF!</f>
        <v>#REF!</v>
      </c>
      <c r="M32" s="132"/>
      <c r="N32" s="34"/>
      <c r="O32" s="30"/>
      <c r="P32" s="34"/>
      <c r="Q32" s="132"/>
      <c r="R32" s="45"/>
      <c r="S32" s="27"/>
      <c r="T32" s="27"/>
      <c r="U32" s="28"/>
      <c r="V32" s="27"/>
    </row>
    <row r="33" spans="1:23" s="23" customFormat="1" outlineLevel="1" x14ac:dyDescent="0.2">
      <c r="A33" s="27"/>
      <c r="B33" s="30"/>
      <c r="C33" s="14" t="s">
        <v>31</v>
      </c>
      <c r="D33" s="14" t="s">
        <v>40</v>
      </c>
      <c r="E33" s="33">
        <v>1000000000</v>
      </c>
      <c r="F33" s="33"/>
      <c r="G33" s="33">
        <v>0</v>
      </c>
      <c r="H33" s="34"/>
      <c r="I33" s="34"/>
      <c r="J33" s="33">
        <v>0</v>
      </c>
      <c r="K33" s="35"/>
      <c r="L33" s="33" t="e">
        <f>#REF!</f>
        <v>#REF!</v>
      </c>
      <c r="M33" s="132"/>
      <c r="N33" s="34"/>
      <c r="O33" s="30"/>
      <c r="P33" s="34"/>
      <c r="Q33" s="132"/>
      <c r="R33" s="45"/>
      <c r="S33" s="27"/>
      <c r="T33" s="27"/>
      <c r="U33" s="28"/>
      <c r="V33" s="27"/>
    </row>
    <row r="34" spans="1:23" s="23" customFormat="1" outlineLevel="1" x14ac:dyDescent="0.2">
      <c r="A34" s="27"/>
      <c r="B34" s="30"/>
      <c r="C34" s="14" t="s">
        <v>31</v>
      </c>
      <c r="D34" s="14" t="s">
        <v>40</v>
      </c>
      <c r="E34" s="33">
        <v>350000000</v>
      </c>
      <c r="F34" s="33"/>
      <c r="G34" s="33">
        <v>0</v>
      </c>
      <c r="H34" s="34"/>
      <c r="I34" s="34"/>
      <c r="J34" s="33">
        <f>L34-E34</f>
        <v>-350000000</v>
      </c>
      <c r="K34" s="35"/>
      <c r="L34" s="33">
        <v>0</v>
      </c>
      <c r="M34" s="132"/>
      <c r="N34" s="34"/>
      <c r="O34" s="30"/>
      <c r="P34" s="34"/>
      <c r="Q34" s="132"/>
      <c r="R34" s="45"/>
      <c r="S34" s="27"/>
      <c r="T34" s="27"/>
      <c r="U34" s="28"/>
      <c r="V34" s="27"/>
    </row>
    <row r="35" spans="1:23" s="23" customFormat="1" outlineLevel="1" x14ac:dyDescent="0.2">
      <c r="A35" s="27"/>
      <c r="B35" s="30"/>
      <c r="C35" s="14" t="s">
        <v>31</v>
      </c>
      <c r="D35" s="14" t="s">
        <v>40</v>
      </c>
      <c r="E35" s="33">
        <v>150000000</v>
      </c>
      <c r="F35" s="33"/>
      <c r="G35" s="33">
        <v>0</v>
      </c>
      <c r="H35" s="34"/>
      <c r="I35" s="34"/>
      <c r="J35" s="33">
        <f>L35-E35</f>
        <v>-150000000</v>
      </c>
      <c r="K35" s="35"/>
      <c r="L35" s="33">
        <v>0</v>
      </c>
      <c r="M35" s="132"/>
      <c r="N35" s="34"/>
      <c r="O35" s="30"/>
      <c r="P35" s="34"/>
      <c r="Q35" s="132"/>
      <c r="R35" s="45"/>
      <c r="S35" s="27"/>
      <c r="T35" s="27"/>
      <c r="U35" s="28"/>
      <c r="V35" s="27"/>
    </row>
    <row r="36" spans="1:23" s="11" customFormat="1" outlineLevel="1" x14ac:dyDescent="0.2">
      <c r="A36" s="17"/>
      <c r="B36" s="14"/>
      <c r="C36" s="14" t="s">
        <v>32</v>
      </c>
      <c r="D36" s="14" t="s">
        <v>42</v>
      </c>
      <c r="E36" s="33">
        <v>1000000000</v>
      </c>
      <c r="F36" s="33"/>
      <c r="G36" s="34">
        <v>0</v>
      </c>
      <c r="H36" s="34"/>
      <c r="I36" s="34"/>
      <c r="J36" s="33">
        <f>L36-E36</f>
        <v>-1000000000</v>
      </c>
      <c r="K36" s="35"/>
      <c r="L36" s="34">
        <v>0</v>
      </c>
      <c r="M36" s="34"/>
      <c r="N36" s="34"/>
      <c r="O36" s="14"/>
      <c r="P36" s="17"/>
      <c r="Q36" s="17"/>
      <c r="R36" s="17"/>
      <c r="S36" s="17"/>
      <c r="T36" s="17"/>
      <c r="U36" s="17"/>
      <c r="V36" s="17"/>
    </row>
    <row r="37" spans="1:23" s="11" customFormat="1" outlineLevel="1" x14ac:dyDescent="0.2">
      <c r="A37" s="17"/>
      <c r="B37" s="14"/>
      <c r="C37" s="14" t="s">
        <v>33</v>
      </c>
      <c r="D37" s="14" t="s">
        <v>33</v>
      </c>
      <c r="E37" s="34">
        <v>300000000</v>
      </c>
      <c r="F37" s="33"/>
      <c r="G37" s="34">
        <v>0</v>
      </c>
      <c r="H37" s="34"/>
      <c r="I37" s="34"/>
      <c r="J37" s="33">
        <f>L37-E37</f>
        <v>-300000000</v>
      </c>
      <c r="K37" s="35"/>
      <c r="L37" s="34">
        <v>0</v>
      </c>
      <c r="M37" s="34"/>
      <c r="N37" s="34"/>
      <c r="O37" s="14"/>
      <c r="P37" s="17"/>
      <c r="Q37" s="17"/>
      <c r="R37" s="17"/>
      <c r="S37" s="17"/>
      <c r="T37" s="17"/>
      <c r="U37" s="17"/>
      <c r="V37" s="17"/>
    </row>
    <row r="38" spans="1:23" s="11" customFormat="1" outlineLevel="1" x14ac:dyDescent="0.2">
      <c r="A38" s="17"/>
      <c r="B38" s="14"/>
      <c r="C38" s="14" t="s">
        <v>83</v>
      </c>
      <c r="D38" s="14"/>
      <c r="E38" s="34">
        <v>500000000</v>
      </c>
      <c r="F38" s="33"/>
      <c r="G38" s="34"/>
      <c r="H38" s="34"/>
      <c r="I38" s="34"/>
      <c r="J38" s="34">
        <f>L38-E38</f>
        <v>-500000000</v>
      </c>
      <c r="K38" s="35"/>
      <c r="L38" s="34">
        <v>0</v>
      </c>
      <c r="M38" s="34"/>
      <c r="N38" s="34"/>
      <c r="O38" s="14"/>
      <c r="P38" s="17"/>
      <c r="Q38" s="17"/>
      <c r="R38" s="17"/>
      <c r="S38" s="17"/>
      <c r="T38" s="17"/>
      <c r="U38" s="17"/>
      <c r="V38" s="17"/>
    </row>
    <row r="39" spans="1:23" s="11" customFormat="1" ht="14.25" customHeight="1" x14ac:dyDescent="0.2">
      <c r="A39" s="17"/>
      <c r="B39" s="14"/>
      <c r="C39" s="14"/>
      <c r="D39" s="14"/>
      <c r="E39" s="81">
        <f>SUM(E30:E38)</f>
        <v>5300000000</v>
      </c>
      <c r="F39" s="33"/>
      <c r="G39" s="81">
        <f>SUM(G30:G37)</f>
        <v>1000000000</v>
      </c>
      <c r="H39" s="34"/>
      <c r="I39" s="34"/>
      <c r="J39" s="81">
        <f>SUM(J30:J38)</f>
        <v>-3300000000</v>
      </c>
      <c r="K39" s="35"/>
      <c r="L39" s="81" t="e">
        <f>SUM(L30:L38)</f>
        <v>#REF!</v>
      </c>
      <c r="M39" s="34"/>
      <c r="N39" s="34"/>
      <c r="O39" s="14"/>
      <c r="P39" s="17"/>
      <c r="Q39" s="17"/>
      <c r="R39" s="17"/>
      <c r="S39" s="17"/>
      <c r="T39" s="17"/>
      <c r="U39" s="17"/>
      <c r="V39" s="17"/>
    </row>
    <row r="40" spans="1:23" s="11" customFormat="1" ht="15" customHeight="1" x14ac:dyDescent="0.25">
      <c r="A40" s="17"/>
      <c r="B40" s="104" t="s">
        <v>12</v>
      </c>
      <c r="C40" s="103"/>
      <c r="D40" s="101"/>
      <c r="E40" s="105"/>
      <c r="F40" s="34"/>
      <c r="G40" s="106"/>
      <c r="H40" s="34"/>
      <c r="I40" s="34"/>
      <c r="J40" s="107"/>
      <c r="K40" s="34"/>
      <c r="L40" s="102"/>
      <c r="M40" s="49"/>
      <c r="N40" s="17"/>
      <c r="O40" s="17"/>
      <c r="P40" s="17"/>
      <c r="R40" s="33"/>
      <c r="S40" s="17"/>
      <c r="T40" s="38"/>
      <c r="U40" s="28"/>
      <c r="V40" s="17"/>
      <c r="W40" s="50"/>
    </row>
    <row r="41" spans="1:23" s="11" customFormat="1" ht="5.25" customHeight="1" x14ac:dyDescent="0.2">
      <c r="A41" s="17"/>
      <c r="B41" s="103"/>
      <c r="C41" s="103"/>
      <c r="D41" s="101"/>
      <c r="E41" s="108"/>
      <c r="F41" s="51"/>
      <c r="G41" s="109"/>
      <c r="H41" s="34"/>
      <c r="I41" s="34"/>
      <c r="J41" s="110"/>
      <c r="K41" s="34"/>
      <c r="L41" s="110"/>
      <c r="M41" s="54"/>
      <c r="N41" s="17"/>
      <c r="O41" s="17"/>
      <c r="P41" s="17"/>
      <c r="R41" s="17"/>
      <c r="S41" s="17"/>
      <c r="T41" s="17"/>
      <c r="U41" s="17"/>
      <c r="V41" s="17"/>
      <c r="W41" s="50"/>
    </row>
    <row r="42" spans="1:23" s="11" customFormat="1" x14ac:dyDescent="0.2">
      <c r="A42" s="17"/>
      <c r="B42" s="14" t="s">
        <v>13</v>
      </c>
      <c r="C42" s="55"/>
      <c r="D42" s="14"/>
      <c r="E42" s="34"/>
      <c r="F42" s="34"/>
      <c r="G42" s="47"/>
      <c r="H42" s="34"/>
      <c r="I42" s="34"/>
      <c r="J42" s="48"/>
      <c r="K42" s="34"/>
      <c r="L42" s="34"/>
      <c r="M42" s="49"/>
      <c r="N42" s="17"/>
      <c r="O42" s="17"/>
      <c r="P42" s="17"/>
      <c r="R42" s="33"/>
      <c r="S42" s="17"/>
      <c r="T42" s="4"/>
      <c r="U42" s="28"/>
      <c r="V42" s="17"/>
      <c r="W42" s="50"/>
    </row>
    <row r="43" spans="1:23" s="11" customFormat="1" ht="6" customHeight="1" x14ac:dyDescent="0.2">
      <c r="A43" s="17"/>
      <c r="B43" s="55"/>
      <c r="C43" s="55"/>
      <c r="D43" s="14"/>
      <c r="E43" s="34"/>
      <c r="F43" s="34"/>
      <c r="G43" s="47"/>
      <c r="H43" s="34"/>
      <c r="I43" s="34"/>
      <c r="J43" s="48"/>
      <c r="K43" s="34"/>
      <c r="L43" s="34"/>
      <c r="M43" s="49"/>
      <c r="N43" s="17"/>
      <c r="O43" s="17"/>
      <c r="P43" s="17"/>
      <c r="R43" s="17"/>
      <c r="S43" s="3"/>
      <c r="T43" s="17"/>
      <c r="U43" s="17"/>
      <c r="V43" s="17"/>
      <c r="W43" s="50"/>
    </row>
    <row r="44" spans="1:23" s="11" customFormat="1" x14ac:dyDescent="0.2">
      <c r="A44" s="17"/>
      <c r="B44" s="55"/>
      <c r="C44" s="14" t="s">
        <v>14</v>
      </c>
      <c r="D44" s="14"/>
      <c r="E44" s="34"/>
      <c r="F44" s="34"/>
      <c r="G44" s="47"/>
      <c r="H44" s="47"/>
      <c r="I44" s="47"/>
      <c r="J44" s="47"/>
      <c r="K44" s="47"/>
      <c r="L44" s="48"/>
      <c r="M44" s="49"/>
      <c r="N44" s="17"/>
      <c r="O44" s="17"/>
      <c r="P44" s="17"/>
      <c r="R44" s="33"/>
      <c r="S44" s="16"/>
      <c r="T44" s="17"/>
      <c r="U44" s="28"/>
      <c r="V44" s="17"/>
      <c r="W44" s="50"/>
    </row>
    <row r="45" spans="1:23" s="11" customFormat="1" outlineLevel="1" x14ac:dyDescent="0.2">
      <c r="A45" s="59" t="s">
        <v>15</v>
      </c>
      <c r="B45" s="55"/>
      <c r="C45" s="14" t="s">
        <v>7</v>
      </c>
      <c r="D45" s="14" t="s">
        <v>43</v>
      </c>
      <c r="E45" s="34"/>
      <c r="F45" s="34"/>
      <c r="G45" s="33">
        <v>352115076.96000051</v>
      </c>
      <c r="H45" s="33"/>
      <c r="I45" s="33"/>
      <c r="J45" s="33">
        <f>+L45-G45</f>
        <v>-352115076.96000051</v>
      </c>
      <c r="K45" s="47"/>
      <c r="L45" s="56">
        <v>0</v>
      </c>
      <c r="M45" s="49"/>
      <c r="N45" s="34"/>
      <c r="O45" s="14"/>
      <c r="P45" s="58"/>
      <c r="R45" s="57"/>
      <c r="S45" s="17"/>
      <c r="T45" s="17"/>
      <c r="U45" s="17"/>
      <c r="V45" s="17"/>
    </row>
    <row r="46" spans="1:23" s="11" customFormat="1" outlineLevel="1" x14ac:dyDescent="0.2">
      <c r="A46" s="59" t="s">
        <v>16</v>
      </c>
      <c r="B46" s="55"/>
      <c r="C46" s="14" t="s">
        <v>7</v>
      </c>
      <c r="D46" s="14" t="s">
        <v>33</v>
      </c>
      <c r="E46" s="34"/>
      <c r="F46" s="34"/>
      <c r="G46" s="33">
        <v>349447538.50000054</v>
      </c>
      <c r="H46" s="33"/>
      <c r="I46" s="33"/>
      <c r="J46" s="33">
        <f>+L46-G46</f>
        <v>-349447538.50000054</v>
      </c>
      <c r="K46" s="47"/>
      <c r="L46" s="56">
        <v>0</v>
      </c>
      <c r="M46" s="49"/>
      <c r="N46" s="61"/>
      <c r="O46" s="14"/>
      <c r="P46" s="17"/>
      <c r="R46" s="57"/>
      <c r="S46" s="16"/>
      <c r="T46" s="14"/>
      <c r="U46" s="14"/>
      <c r="V46" s="17"/>
    </row>
    <row r="47" spans="1:23" s="11" customFormat="1" ht="6" customHeight="1" outlineLevel="1" x14ac:dyDescent="0.2">
      <c r="A47" s="17"/>
      <c r="B47" s="55"/>
      <c r="C47" s="62"/>
      <c r="D47" s="14"/>
      <c r="E47" s="34"/>
      <c r="F47" s="34"/>
      <c r="G47" s="41"/>
      <c r="H47" s="34"/>
      <c r="I47" s="34"/>
      <c r="J47" s="60"/>
      <c r="K47" s="34"/>
      <c r="L47" s="42"/>
      <c r="M47" s="49"/>
      <c r="N47" s="61"/>
      <c r="O47" s="14"/>
      <c r="P47" s="17"/>
      <c r="S47" s="16"/>
      <c r="T47" s="14"/>
      <c r="U47" s="14"/>
      <c r="V47" s="17"/>
    </row>
    <row r="48" spans="1:23" s="11" customFormat="1" x14ac:dyDescent="0.2">
      <c r="A48" s="17"/>
      <c r="B48" s="55"/>
      <c r="C48" s="62"/>
      <c r="D48" s="63"/>
      <c r="E48" s="34"/>
      <c r="F48" s="34"/>
      <c r="G48" s="82">
        <f>SUM(G45:G46)</f>
        <v>701562615.46000099</v>
      </c>
      <c r="H48" s="34"/>
      <c r="I48" s="34"/>
      <c r="J48" s="82">
        <f>SUM(J45:J46)</f>
        <v>-701562615.46000099</v>
      </c>
      <c r="K48" s="34"/>
      <c r="L48" s="82">
        <f>SUM(L45:L46)</f>
        <v>0</v>
      </c>
      <c r="M48" s="49"/>
      <c r="N48" s="61"/>
      <c r="O48" s="14"/>
      <c r="P48" s="17"/>
      <c r="R48" s="57"/>
      <c r="S48" s="16"/>
      <c r="T48" s="14"/>
      <c r="U48" s="14"/>
      <c r="V48" s="17"/>
    </row>
    <row r="49" spans="1:23" s="11" customFormat="1" x14ac:dyDescent="0.2">
      <c r="A49" s="17"/>
      <c r="B49" s="55"/>
      <c r="C49" s="62"/>
      <c r="D49" s="63"/>
      <c r="E49" s="34"/>
      <c r="F49" s="34"/>
      <c r="G49" s="33"/>
      <c r="H49" s="34"/>
      <c r="I49" s="34"/>
      <c r="J49" s="33"/>
      <c r="K49" s="34"/>
      <c r="L49" s="33"/>
      <c r="M49" s="49"/>
      <c r="N49" s="61"/>
      <c r="O49" s="14"/>
      <c r="P49" s="17"/>
      <c r="R49" s="57"/>
      <c r="S49" s="16"/>
      <c r="T49" s="14"/>
      <c r="U49" s="14"/>
      <c r="V49" s="17"/>
    </row>
    <row r="50" spans="1:23" s="11" customFormat="1" x14ac:dyDescent="0.2">
      <c r="A50" s="17"/>
      <c r="B50" s="55"/>
      <c r="C50" s="62"/>
      <c r="D50" s="63"/>
      <c r="E50" s="34"/>
      <c r="F50" s="34"/>
      <c r="G50" s="33"/>
      <c r="H50" s="34"/>
      <c r="I50" s="34"/>
      <c r="J50" s="33"/>
      <c r="K50" s="34"/>
      <c r="L50" s="33"/>
      <c r="M50" s="49"/>
      <c r="N50" s="61"/>
      <c r="O50" s="14"/>
      <c r="P50" s="17"/>
      <c r="R50" s="57"/>
      <c r="S50" s="16"/>
      <c r="T50" s="14"/>
      <c r="U50" s="14"/>
      <c r="V50" s="17"/>
    </row>
    <row r="51" spans="1:23" s="86" customFormat="1" ht="15" customHeight="1" x14ac:dyDescent="0.2">
      <c r="A51" s="282" t="s">
        <v>48</v>
      </c>
      <c r="B51" s="283"/>
      <c r="C51" s="85" t="s">
        <v>51</v>
      </c>
      <c r="D51" s="85"/>
      <c r="E51" s="85"/>
      <c r="F51" s="85"/>
      <c r="G51" s="85"/>
      <c r="H51" s="85"/>
      <c r="I51" s="85"/>
      <c r="J51" s="85"/>
      <c r="K51" s="85"/>
      <c r="L51" s="85"/>
      <c r="M51" s="85"/>
      <c r="N51" s="85"/>
      <c r="O51" s="85"/>
      <c r="P51" s="85"/>
      <c r="R51" s="87"/>
      <c r="S51" s="88"/>
      <c r="T51" s="88"/>
      <c r="U51" s="88"/>
      <c r="V51" s="88"/>
    </row>
    <row r="52" spans="1:23" s="86" customFormat="1" ht="15" customHeight="1" x14ac:dyDescent="0.2">
      <c r="A52" s="284" t="s">
        <v>50</v>
      </c>
      <c r="B52" s="285"/>
      <c r="C52" s="86" t="s">
        <v>54</v>
      </c>
      <c r="E52" s="89"/>
      <c r="F52" s="125" t="s">
        <v>97</v>
      </c>
      <c r="J52" s="90"/>
      <c r="K52" s="90"/>
      <c r="L52" s="90"/>
      <c r="M52" s="90"/>
      <c r="N52" s="89"/>
      <c r="P52" s="91"/>
      <c r="R52" s="92"/>
      <c r="S52" s="88"/>
      <c r="T52" s="88"/>
      <c r="U52" s="88"/>
      <c r="V52" s="88"/>
    </row>
    <row r="53" spans="1:23" s="86" customFormat="1" ht="15" customHeight="1" x14ac:dyDescent="0.2">
      <c r="A53" s="284" t="s">
        <v>52</v>
      </c>
      <c r="B53" s="284"/>
      <c r="C53" s="86" t="s">
        <v>53</v>
      </c>
      <c r="E53" s="93"/>
      <c r="F53" s="93"/>
      <c r="H53" s="90"/>
      <c r="I53" s="90"/>
      <c r="J53" s="90"/>
      <c r="K53" s="90"/>
      <c r="L53" s="90"/>
      <c r="M53" s="90"/>
      <c r="N53" s="94"/>
      <c r="R53" s="88"/>
      <c r="S53" s="88"/>
      <c r="T53" s="88"/>
      <c r="U53" s="88"/>
      <c r="V53" s="88"/>
    </row>
    <row r="54" spans="1:23" s="7" customFormat="1" ht="15" x14ac:dyDescent="0.25">
      <c r="A54" s="83"/>
      <c r="B54" s="83"/>
      <c r="C54" s="83"/>
      <c r="D54" s="83"/>
      <c r="E54" s="83"/>
      <c r="F54" s="83"/>
      <c r="G54" s="83"/>
      <c r="H54" s="83"/>
      <c r="I54" s="83"/>
      <c r="J54" s="83"/>
      <c r="K54" s="83"/>
      <c r="L54" s="83"/>
      <c r="M54" s="83"/>
      <c r="N54" s="83"/>
      <c r="O54" s="83"/>
      <c r="P54" s="83"/>
      <c r="R54" s="10"/>
      <c r="S54" s="10"/>
      <c r="T54" s="10"/>
      <c r="U54" s="10"/>
      <c r="V54" s="10"/>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71"/>
      <c r="K57" s="71"/>
      <c r="L57" s="71"/>
      <c r="M57" s="71"/>
      <c r="N57" s="71"/>
      <c r="P57" s="1"/>
      <c r="Q57" s="1"/>
      <c r="R57" s="3"/>
      <c r="S57" s="3"/>
      <c r="T57" s="4"/>
      <c r="U57" s="4"/>
      <c r="V57" s="4"/>
      <c r="W57" s="1"/>
    </row>
    <row r="58" spans="1:23" s="7" customFormat="1" x14ac:dyDescent="0.2">
      <c r="A58" s="1"/>
      <c r="D58" s="1"/>
      <c r="E58" s="1"/>
      <c r="F58" s="1"/>
      <c r="G58" s="1"/>
      <c r="H58" s="1"/>
      <c r="I58" s="1"/>
      <c r="J58" s="71"/>
      <c r="K58" s="71"/>
      <c r="L58" s="71"/>
      <c r="M58" s="71"/>
      <c r="N58" s="71"/>
      <c r="P58" s="1"/>
      <c r="Q58" s="1"/>
      <c r="R58" s="3"/>
      <c r="S58" s="3"/>
      <c r="T58" s="4"/>
      <c r="U58" s="4"/>
      <c r="V58" s="4"/>
      <c r="W58" s="1"/>
    </row>
    <row r="59" spans="1:23" s="7" customFormat="1" x14ac:dyDescent="0.2">
      <c r="A59" s="1"/>
      <c r="D59" s="1"/>
      <c r="E59" s="1"/>
      <c r="F59" s="1"/>
      <c r="G59" s="1"/>
      <c r="H59" s="1"/>
      <c r="I59" s="1"/>
      <c r="J59" s="1"/>
      <c r="K59" s="1"/>
      <c r="L59" s="1"/>
      <c r="M59" s="1"/>
      <c r="N59" s="72"/>
      <c r="P59" s="1"/>
      <c r="Q59" s="1"/>
      <c r="R59" s="3"/>
      <c r="S59" s="3"/>
      <c r="T59" s="4"/>
      <c r="U59" s="4"/>
      <c r="V59" s="4"/>
      <c r="W59" s="1"/>
    </row>
  </sheetData>
  <mergeCells count="13">
    <mergeCell ref="A1:Q1"/>
    <mergeCell ref="A2:Q2"/>
    <mergeCell ref="A3:Q3"/>
    <mergeCell ref="A4:Q4"/>
    <mergeCell ref="E8:E9"/>
    <mergeCell ref="G8:G9"/>
    <mergeCell ref="J8:J9"/>
    <mergeCell ref="L8:L9"/>
    <mergeCell ref="N21:N22"/>
    <mergeCell ref="P21:P22"/>
    <mergeCell ref="A51:B51"/>
    <mergeCell ref="A52:B52"/>
    <mergeCell ref="A53:B53"/>
  </mergeCells>
  <printOptions horizontalCentered="1"/>
  <pageMargins left="0.70866141732283472" right="0.70866141732283472" top="0.74803149606299213" bottom="0.74803149606299213" header="0.31496062992125984" footer="0.31496062992125984"/>
  <pageSetup scale="66"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1" tint="0.499984740745262"/>
    <pageSetUpPr fitToPage="1"/>
  </sheetPr>
  <dimension ref="A1:W53"/>
  <sheetViews>
    <sheetView showGridLines="0" topLeftCell="A10"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7"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98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34"/>
      <c r="G8" s="271" t="s">
        <v>99</v>
      </c>
      <c r="H8" s="20"/>
      <c r="I8" s="21"/>
      <c r="J8" s="280" t="s">
        <v>5</v>
      </c>
      <c r="K8" s="12"/>
      <c r="L8" s="271" t="s">
        <v>100</v>
      </c>
      <c r="M8" s="12"/>
      <c r="Q8" s="133"/>
      <c r="R8" s="16"/>
      <c r="S8" s="16"/>
      <c r="T8" s="17"/>
      <c r="U8" s="17"/>
      <c r="V8" s="17"/>
    </row>
    <row r="9" spans="1:22" s="23" customFormat="1" x14ac:dyDescent="0.2">
      <c r="B9" s="24"/>
      <c r="C9" s="29"/>
      <c r="D9" s="24"/>
      <c r="E9" s="281"/>
      <c r="F9" s="29"/>
      <c r="G9" s="272"/>
      <c r="H9" s="111"/>
      <c r="I9" s="27"/>
      <c r="J9" s="281"/>
      <c r="K9" s="30"/>
      <c r="L9" s="272"/>
      <c r="M9" s="133"/>
      <c r="Q9" s="133"/>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5"/>
      <c r="N10" s="135"/>
      <c r="O10" s="30"/>
      <c r="P10" s="135"/>
      <c r="Q10" s="133"/>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-845811.58000004292</v>
      </c>
      <c r="K11" s="35"/>
      <c r="L11" s="34">
        <v>981811348.43999982</v>
      </c>
      <c r="M11" s="135"/>
      <c r="N11" s="36"/>
      <c r="O11" s="30"/>
      <c r="P11" s="34"/>
      <c r="Q11" s="135"/>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-4008422.3999996185</v>
      </c>
      <c r="K12" s="35"/>
      <c r="L12" s="34">
        <v>4652944808.170001</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 t="shared" si="0"/>
        <v>-1453717.5599999428</v>
      </c>
      <c r="K13" s="35"/>
      <c r="L13" s="34">
        <v>1683801961.4200003</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 t="shared" si="0"/>
        <v>-1718324.1600000858</v>
      </c>
      <c r="K14" s="35"/>
      <c r="L14" s="34">
        <v>1990288674.3100002</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-1168995.5599999428</v>
      </c>
      <c r="K15" s="14"/>
      <c r="L15" s="34">
        <v>1354016122.2399998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-3811942.0399999619</v>
      </c>
      <c r="K16" s="17"/>
      <c r="L16" s="34">
        <v>4415269963.9000006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-1942245.9000000954</v>
      </c>
      <c r="K17" s="4"/>
      <c r="L17" s="34">
        <v>1356828681.0099998</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-1447420.1700000763</v>
      </c>
      <c r="K18" s="4"/>
      <c r="L18" s="34">
        <v>1976486393.8199997</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-820298.30999994278</v>
      </c>
      <c r="K19" s="4"/>
      <c r="L19" s="34">
        <v>1318645930.4100001</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-725471.62000000477</v>
      </c>
      <c r="K20" s="10"/>
      <c r="L20" s="42">
        <v>990648622.50999975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-17942649.299999714</v>
      </c>
      <c r="K21" s="4"/>
      <c r="L21" s="82">
        <f>SUM(L11:L20)</f>
        <v>20720742506.229996</v>
      </c>
      <c r="M21" s="4"/>
      <c r="N21" s="271" t="s">
        <v>106</v>
      </c>
      <c r="O21" s="10"/>
      <c r="P21" s="271" t="s">
        <v>107</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5"/>
      <c r="N24" s="34" t="e">
        <f>#REF!</f>
        <v>#REF!</v>
      </c>
      <c r="O24" s="30"/>
      <c r="P24" s="34" t="e">
        <f>+L24-N24</f>
        <v>#REF!</v>
      </c>
      <c r="Q24" s="135"/>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5"/>
      <c r="N25" s="34" t="e">
        <f>#REF!</f>
        <v>#REF!</v>
      </c>
      <c r="O25" s="30"/>
      <c r="P25" s="34" t="e">
        <f>+L25-N25</f>
        <v>#REF!</v>
      </c>
      <c r="Q25" s="135"/>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5"/>
      <c r="N26" s="34">
        <v>0</v>
      </c>
      <c r="O26" s="30"/>
      <c r="P26" s="34">
        <f>+L26-N26</f>
        <v>637014515</v>
      </c>
      <c r="Q26" s="135"/>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5"/>
      <c r="N27" s="42" t="e">
        <f>#REF!</f>
        <v>#REF!</v>
      </c>
      <c r="O27" s="30"/>
      <c r="P27" s="42" t="e">
        <f>+L27-N27</f>
        <v>#REF!</v>
      </c>
      <c r="Q27" s="135"/>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t="s">
        <v>40</v>
      </c>
      <c r="E30" s="33">
        <v>1000000000</v>
      </c>
      <c r="F30" s="33"/>
      <c r="G30" s="33">
        <v>0</v>
      </c>
      <c r="H30" s="34"/>
      <c r="I30" s="34"/>
      <c r="J30" s="33">
        <v>0</v>
      </c>
      <c r="K30" s="35"/>
      <c r="L30" s="33" t="e">
        <f>#REF!</f>
        <v>#REF!</v>
      </c>
      <c r="M30" s="135"/>
      <c r="N30" s="34"/>
      <c r="O30" s="30"/>
      <c r="P30" s="34"/>
      <c r="Q30" s="135"/>
      <c r="R30" s="45"/>
      <c r="S30" s="27"/>
      <c r="T30" s="27"/>
      <c r="U30" s="28"/>
      <c r="V30" s="27"/>
    </row>
    <row r="31" spans="1:22" s="23" customFormat="1" outlineLevel="1" x14ac:dyDescent="0.2">
      <c r="A31" s="27"/>
      <c r="B31" s="30"/>
      <c r="C31" s="14" t="s">
        <v>31</v>
      </c>
      <c r="D31" s="14"/>
      <c r="E31" s="33">
        <v>1000000000</v>
      </c>
      <c r="F31" s="33"/>
      <c r="G31" s="33"/>
      <c r="H31" s="34"/>
      <c r="I31" s="34"/>
      <c r="J31" s="33">
        <f>E31</f>
        <v>1000000000</v>
      </c>
      <c r="K31" s="35"/>
      <c r="L31" s="33" t="e">
        <f>#REF!</f>
        <v>#REF!</v>
      </c>
      <c r="M31" s="135"/>
      <c r="N31" s="34"/>
      <c r="O31" s="30"/>
      <c r="P31" s="34"/>
      <c r="Q31" s="135"/>
      <c r="R31" s="45"/>
      <c r="S31" s="27"/>
      <c r="T31" s="27"/>
      <c r="U31" s="28"/>
      <c r="V31" s="27"/>
    </row>
    <row r="32" spans="1:22" s="11" customFormat="1" outlineLevel="1" x14ac:dyDescent="0.2">
      <c r="A32" s="17"/>
      <c r="B32" s="14"/>
      <c r="C32" s="14"/>
      <c r="D32" s="14"/>
      <c r="E32" s="34"/>
      <c r="F32" s="33"/>
      <c r="G32" s="34"/>
      <c r="H32" s="34"/>
      <c r="I32" s="34"/>
      <c r="J32" s="34"/>
      <c r="K32" s="35"/>
      <c r="L32" s="34"/>
      <c r="M32" s="34"/>
      <c r="N32" s="34"/>
      <c r="O32" s="14"/>
      <c r="P32" s="17"/>
      <c r="Q32" s="17"/>
      <c r="R32" s="17"/>
      <c r="S32" s="17"/>
      <c r="T32" s="17"/>
      <c r="U32" s="17"/>
      <c r="V32" s="17"/>
    </row>
    <row r="33" spans="1:23" s="11" customFormat="1" ht="14.25" customHeight="1" x14ac:dyDescent="0.2">
      <c r="A33" s="17"/>
      <c r="B33" s="14"/>
      <c r="C33" s="14"/>
      <c r="D33" s="14"/>
      <c r="E33" s="81">
        <f>SUM(E30:E32)</f>
        <v>2000000000</v>
      </c>
      <c r="F33" s="33"/>
      <c r="G33" s="81">
        <f>SUM(G30:G31)</f>
        <v>0</v>
      </c>
      <c r="H33" s="34"/>
      <c r="I33" s="34"/>
      <c r="J33" s="81">
        <f>SUM(J30:J32)</f>
        <v>1000000000</v>
      </c>
      <c r="K33" s="35"/>
      <c r="L33" s="81" t="e">
        <f>SUM(L30:L32)</f>
        <v>#REF!</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-2667538.4599999785</v>
      </c>
      <c r="K39" s="47"/>
      <c r="L39" s="56">
        <v>317437076.98000079</v>
      </c>
      <c r="M39" s="49"/>
      <c r="N39" s="34"/>
      <c r="O39" s="14"/>
      <c r="P39" s="58"/>
      <c r="R39" s="57"/>
      <c r="S39" s="17"/>
      <c r="T39" s="17"/>
      <c r="U39" s="17"/>
      <c r="V39" s="17"/>
    </row>
    <row r="40" spans="1:23" s="11" customFormat="1" outlineLevel="1" x14ac:dyDescent="0.2">
      <c r="A40" s="59" t="s">
        <v>16</v>
      </c>
      <c r="B40" s="55"/>
      <c r="C40" s="14" t="s">
        <v>7</v>
      </c>
      <c r="D40" s="14" t="s">
        <v>33</v>
      </c>
      <c r="E40" s="34"/>
      <c r="F40" s="34"/>
      <c r="G40" s="56">
        <v>317437076.98000079</v>
      </c>
      <c r="H40" s="33"/>
      <c r="I40" s="33"/>
      <c r="J40" s="33">
        <f>+L40-G40</f>
        <v>-2667538.4599999785</v>
      </c>
      <c r="K40" s="47"/>
      <c r="L40" s="56">
        <v>314769538.52000082</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637541692.42000151</v>
      </c>
      <c r="H42" s="34"/>
      <c r="I42" s="34"/>
      <c r="J42" s="82">
        <f>SUM(J39:J40)</f>
        <v>-5335076.9199999571</v>
      </c>
      <c r="K42" s="34"/>
      <c r="L42" s="82">
        <f>SUM(L39:L40)</f>
        <v>632206615.50000167</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84" t="s">
        <v>50</v>
      </c>
      <c r="B46" s="285"/>
      <c r="C46" s="86" t="s">
        <v>54</v>
      </c>
      <c r="E46" s="89"/>
      <c r="F46" s="125" t="s">
        <v>102</v>
      </c>
      <c r="J46" s="90"/>
      <c r="K46" s="90"/>
      <c r="L46" s="90"/>
      <c r="M46" s="90"/>
      <c r="N46" s="89"/>
      <c r="P46" s="91"/>
      <c r="R46" s="92"/>
      <c r="S46" s="88"/>
      <c r="T46" s="88"/>
      <c r="U46" s="88"/>
      <c r="V46" s="88"/>
    </row>
    <row r="47" spans="1:23" s="86" customFormat="1" ht="15" customHeight="1" x14ac:dyDescent="0.2">
      <c r="A47" s="284" t="s">
        <v>52</v>
      </c>
      <c r="B47" s="284"/>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3">
    <mergeCell ref="A1:Q1"/>
    <mergeCell ref="A2:Q2"/>
    <mergeCell ref="A3:Q3"/>
    <mergeCell ref="A4:Q4"/>
    <mergeCell ref="E8:E9"/>
    <mergeCell ref="G8:G9"/>
    <mergeCell ref="J8:J9"/>
    <mergeCell ref="L8:L9"/>
    <mergeCell ref="N21:N22"/>
    <mergeCell ref="P21:P22"/>
    <mergeCell ref="A45:B45"/>
    <mergeCell ref="A46:B46"/>
    <mergeCell ref="A47:B47"/>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1" tint="0.499984740745262"/>
    <pageSetUpPr fitToPage="1"/>
  </sheetPr>
  <dimension ref="A1:W55"/>
  <sheetViews>
    <sheetView showGridLines="0" topLeftCell="A19"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108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37"/>
      <c r="G8" s="271" t="s">
        <v>99</v>
      </c>
      <c r="H8" s="20"/>
      <c r="I8" s="21"/>
      <c r="J8" s="280" t="s">
        <v>5</v>
      </c>
      <c r="K8" s="12"/>
      <c r="L8" s="271" t="s">
        <v>101</v>
      </c>
      <c r="M8" s="12"/>
      <c r="Q8" s="136"/>
      <c r="R8" s="16"/>
      <c r="S8" s="16"/>
      <c r="T8" s="17"/>
      <c r="U8" s="17"/>
      <c r="V8" s="17"/>
    </row>
    <row r="9" spans="1:22" s="23" customFormat="1" x14ac:dyDescent="0.2">
      <c r="B9" s="24"/>
      <c r="C9" s="29"/>
      <c r="D9" s="24"/>
      <c r="E9" s="281"/>
      <c r="F9" s="29"/>
      <c r="G9" s="272"/>
      <c r="H9" s="111"/>
      <c r="I9" s="27"/>
      <c r="J9" s="281"/>
      <c r="K9" s="30"/>
      <c r="L9" s="272"/>
      <c r="M9" s="136"/>
      <c r="Q9" s="136"/>
      <c r="R9" s="16"/>
      <c r="S9" s="26"/>
      <c r="T9" s="27"/>
      <c r="U9" s="28"/>
      <c r="V9" s="27"/>
    </row>
    <row r="10" spans="1:22" s="23" customFormat="1" ht="20.25" customHeight="1" x14ac:dyDescent="0.25">
      <c r="A10" s="27"/>
      <c r="B10" s="96" t="s">
        <v>6</v>
      </c>
      <c r="C10" s="97"/>
      <c r="D10" s="98"/>
      <c r="E10" s="97"/>
      <c r="F10" s="29"/>
      <c r="G10" s="99"/>
      <c r="H10" s="30"/>
      <c r="I10" s="27"/>
      <c r="J10" s="97"/>
      <c r="K10" s="30"/>
      <c r="L10" s="99"/>
      <c r="M10" s="138"/>
      <c r="N10" s="138"/>
      <c r="O10" s="30"/>
      <c r="P10" s="138"/>
      <c r="Q10" s="136"/>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-1696698.0300000906</v>
      </c>
      <c r="K11" s="35"/>
      <c r="L11" s="34">
        <v>980960461.98999977</v>
      </c>
      <c r="M11" s="138"/>
      <c r="N11" s="36"/>
      <c r="O11" s="30"/>
      <c r="P11" s="34"/>
      <c r="Q11" s="138"/>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-8040895.3299999237</v>
      </c>
      <c r="K12" s="35"/>
      <c r="L12" s="34">
        <v>4648912335.2400007</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 t="shared" si="0"/>
        <v>-2926333.4500000477</v>
      </c>
      <c r="K13" s="35"/>
      <c r="L13" s="34">
        <v>1682329345.5300002</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 t="shared" si="0"/>
        <v>-3458986.5400002003</v>
      </c>
      <c r="K14" s="35"/>
      <c r="L14" s="34">
        <v>1988548011.9300001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-2353188.0599999428</v>
      </c>
      <c r="K15" s="14"/>
      <c r="L15" s="34">
        <v>1352831929.7399998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-7673439.3199996948</v>
      </c>
      <c r="K16" s="17"/>
      <c r="L16" s="34">
        <v>4411408466.6200008</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-3909741.0099999905</v>
      </c>
      <c r="K17" s="4"/>
      <c r="L17" s="34">
        <v>1354861185.8999999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-2913656.8000001907</v>
      </c>
      <c r="K18" s="4"/>
      <c r="L18" s="34">
        <v>1975020157.1899996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-1651260.4900000095</v>
      </c>
      <c r="K19" s="4"/>
      <c r="L19" s="34">
        <v>1317814968.23</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-1460374.3799999952</v>
      </c>
      <c r="K20" s="10"/>
      <c r="L20" s="42">
        <v>989913719.74999976</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-36084573.410000086</v>
      </c>
      <c r="K21" s="4"/>
      <c r="L21" s="82">
        <f>SUM(L11:L20)</f>
        <v>20702600582.119999</v>
      </c>
      <c r="M21" s="4"/>
      <c r="N21" s="271" t="s">
        <v>105</v>
      </c>
      <c r="O21" s="10"/>
      <c r="P21" s="271" t="s">
        <v>104</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38"/>
      <c r="N24" s="34" t="e">
        <f>#REF!</f>
        <v>#REF!</v>
      </c>
      <c r="O24" s="30"/>
      <c r="P24" s="34" t="e">
        <f>+L24-N24</f>
        <v>#REF!</v>
      </c>
      <c r="Q24" s="138"/>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38"/>
      <c r="N25" s="34" t="e">
        <f>#REF!</f>
        <v>#REF!</v>
      </c>
      <c r="O25" s="30"/>
      <c r="P25" s="34" t="e">
        <f>+L25-N25</f>
        <v>#REF!</v>
      </c>
      <c r="Q25" s="138"/>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38"/>
      <c r="N26" s="34">
        <v>0</v>
      </c>
      <c r="O26" s="30"/>
      <c r="P26" s="34">
        <f>+L26-N26</f>
        <v>637014515</v>
      </c>
      <c r="Q26" s="138"/>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38"/>
      <c r="N27" s="42" t="e">
        <f>#REF!</f>
        <v>#REF!</v>
      </c>
      <c r="O27" s="30"/>
      <c r="P27" s="42" t="e">
        <f>+L27-N27</f>
        <v>#REF!</v>
      </c>
      <c r="Q27" s="138"/>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0</v>
      </c>
      <c r="H30" s="34"/>
      <c r="I30" s="34"/>
      <c r="J30" s="33">
        <v>0</v>
      </c>
      <c r="K30" s="35"/>
      <c r="L30" s="33" t="e">
        <f>#REF!</f>
        <v>#REF!</v>
      </c>
      <c r="M30" s="138"/>
      <c r="N30" s="34"/>
      <c r="O30" s="30"/>
      <c r="P30" s="34"/>
      <c r="Q30" s="138"/>
      <c r="R30" s="45"/>
      <c r="S30" s="27"/>
      <c r="T30" s="27"/>
      <c r="U30" s="28"/>
      <c r="V30" s="27"/>
    </row>
    <row r="31" spans="1:22" s="23" customFormat="1" outlineLevel="1" x14ac:dyDescent="0.2">
      <c r="A31" s="27"/>
      <c r="B31" s="30"/>
      <c r="C31" s="14" t="s">
        <v>31</v>
      </c>
      <c r="D31" s="14"/>
      <c r="E31" s="33">
        <v>1000000000</v>
      </c>
      <c r="F31" s="33"/>
      <c r="G31" s="33"/>
      <c r="H31" s="34"/>
      <c r="I31" s="34"/>
      <c r="J31" s="33">
        <v>0</v>
      </c>
      <c r="K31" s="35"/>
      <c r="L31" s="33" t="e">
        <f>#REF!</f>
        <v>#REF!</v>
      </c>
      <c r="M31" s="138"/>
      <c r="N31" s="34"/>
      <c r="O31" s="30"/>
      <c r="P31" s="34"/>
      <c r="Q31" s="138"/>
      <c r="R31" s="45"/>
      <c r="S31" s="27"/>
      <c r="T31" s="27"/>
      <c r="U31" s="28"/>
      <c r="V31" s="27"/>
    </row>
    <row r="32" spans="1:22" s="23" customFormat="1" outlineLevel="1" x14ac:dyDescent="0.2">
      <c r="A32" s="27"/>
      <c r="B32" s="30"/>
      <c r="C32" s="14" t="s">
        <v>33</v>
      </c>
      <c r="D32" s="14"/>
      <c r="E32" s="33">
        <v>500000000</v>
      </c>
      <c r="F32" s="33"/>
      <c r="G32" s="33">
        <v>0</v>
      </c>
      <c r="H32" s="34"/>
      <c r="I32" s="34"/>
      <c r="J32" s="33">
        <f>E32</f>
        <v>500000000</v>
      </c>
      <c r="K32" s="35"/>
      <c r="L32" s="33" t="e">
        <f>#REF!</f>
        <v>#REF!</v>
      </c>
      <c r="M32" s="138"/>
      <c r="N32" s="34"/>
      <c r="O32" s="30"/>
      <c r="P32" s="34"/>
      <c r="Q32" s="138"/>
      <c r="R32" s="45"/>
      <c r="S32" s="27"/>
      <c r="T32" s="27"/>
      <c r="U32" s="28"/>
      <c r="V32" s="27"/>
    </row>
    <row r="33" spans="1:23" s="23" customFormat="1" outlineLevel="1" x14ac:dyDescent="0.2">
      <c r="A33" s="27"/>
      <c r="B33" s="30"/>
      <c r="C33" s="14" t="s">
        <v>32</v>
      </c>
      <c r="D33" s="14"/>
      <c r="E33" s="33">
        <v>1000000000</v>
      </c>
      <c r="F33" s="33"/>
      <c r="G33" s="33"/>
      <c r="H33" s="34"/>
      <c r="I33" s="34"/>
      <c r="J33" s="33">
        <f>E33</f>
        <v>1000000000</v>
      </c>
      <c r="K33" s="35"/>
      <c r="L33" s="33" t="e">
        <f>#REF!</f>
        <v>#REF!</v>
      </c>
      <c r="M33" s="138"/>
      <c r="N33" s="34"/>
      <c r="O33" s="30"/>
      <c r="P33" s="34"/>
      <c r="Q33" s="138"/>
      <c r="R33" s="45"/>
      <c r="S33" s="27"/>
      <c r="T33" s="27"/>
      <c r="U33" s="28"/>
      <c r="V33" s="27"/>
    </row>
    <row r="34" spans="1:23" s="11" customFormat="1" outlineLevel="1" x14ac:dyDescent="0.2">
      <c r="A34" s="17"/>
      <c r="B34" s="14"/>
      <c r="C34" s="14"/>
      <c r="D34" s="14"/>
      <c r="E34" s="34"/>
      <c r="F34" s="33"/>
      <c r="G34" s="34"/>
      <c r="H34" s="34"/>
      <c r="I34" s="34"/>
      <c r="J34" s="34"/>
      <c r="K34" s="35"/>
      <c r="L34" s="34"/>
      <c r="M34" s="34"/>
      <c r="N34" s="34"/>
      <c r="O34" s="14"/>
      <c r="P34" s="17"/>
      <c r="Q34" s="17"/>
      <c r="R34" s="17"/>
      <c r="S34" s="17"/>
      <c r="T34" s="17"/>
      <c r="U34" s="17"/>
      <c r="V34" s="17"/>
    </row>
    <row r="35" spans="1:23" s="11" customFormat="1" ht="14.25" customHeight="1" x14ac:dyDescent="0.2">
      <c r="A35" s="17"/>
      <c r="B35" s="14"/>
      <c r="C35" s="14"/>
      <c r="D35" s="14"/>
      <c r="E35" s="81">
        <f>SUM(E30:E34)</f>
        <v>3500000000</v>
      </c>
      <c r="F35" s="33"/>
      <c r="G35" s="81">
        <f>SUM(G30:G31)</f>
        <v>0</v>
      </c>
      <c r="H35" s="34"/>
      <c r="I35" s="34"/>
      <c r="J35" s="81">
        <f>SUM(J30:J34)</f>
        <v>1500000000</v>
      </c>
      <c r="K35" s="35"/>
      <c r="L35" s="81" t="e">
        <f>SUM(L30:L34)</f>
        <v>#REF!</v>
      </c>
      <c r="M35" s="34"/>
      <c r="N35" s="34"/>
      <c r="O35" s="14"/>
      <c r="P35" s="17"/>
      <c r="Q35" s="17"/>
      <c r="R35" s="17"/>
      <c r="S35" s="17"/>
      <c r="T35" s="17"/>
      <c r="U35" s="17"/>
      <c r="V35" s="17"/>
    </row>
    <row r="36" spans="1:23" s="11" customFormat="1" ht="15" customHeight="1" x14ac:dyDescent="0.25">
      <c r="A36" s="17"/>
      <c r="B36" s="104" t="s">
        <v>12</v>
      </c>
      <c r="C36" s="103"/>
      <c r="D36" s="101"/>
      <c r="E36" s="105"/>
      <c r="F36" s="34"/>
      <c r="G36" s="106"/>
      <c r="H36" s="34"/>
      <c r="I36" s="34"/>
      <c r="J36" s="107"/>
      <c r="K36" s="34"/>
      <c r="L36" s="102"/>
      <c r="M36" s="49"/>
      <c r="N36" s="17"/>
      <c r="O36" s="17"/>
      <c r="P36" s="17"/>
      <c r="R36" s="33"/>
      <c r="S36" s="17"/>
      <c r="T36" s="38"/>
      <c r="U36" s="28"/>
      <c r="V36" s="17"/>
      <c r="W36" s="50"/>
    </row>
    <row r="37" spans="1:23" s="11" customFormat="1" ht="5.25" customHeight="1" x14ac:dyDescent="0.2">
      <c r="A37" s="17"/>
      <c r="B37" s="103"/>
      <c r="C37" s="103"/>
      <c r="D37" s="101"/>
      <c r="E37" s="108"/>
      <c r="F37" s="51"/>
      <c r="G37" s="109"/>
      <c r="H37" s="34"/>
      <c r="I37" s="34"/>
      <c r="J37" s="110"/>
      <c r="K37" s="34"/>
      <c r="L37" s="110"/>
      <c r="M37" s="54"/>
      <c r="N37" s="17"/>
      <c r="O37" s="17"/>
      <c r="P37" s="17"/>
      <c r="R37" s="17"/>
      <c r="S37" s="17"/>
      <c r="T37" s="17"/>
      <c r="U37" s="17"/>
      <c r="V37" s="17"/>
      <c r="W37" s="50"/>
    </row>
    <row r="38" spans="1:23" s="11" customFormat="1" x14ac:dyDescent="0.2">
      <c r="A38" s="17"/>
      <c r="B38" s="14" t="s">
        <v>13</v>
      </c>
      <c r="C38" s="55"/>
      <c r="D38" s="14"/>
      <c r="E38" s="34"/>
      <c r="F38" s="34"/>
      <c r="G38" s="47"/>
      <c r="H38" s="34"/>
      <c r="I38" s="34"/>
      <c r="J38" s="48"/>
      <c r="K38" s="34"/>
      <c r="L38" s="34"/>
      <c r="M38" s="49"/>
      <c r="N38" s="17"/>
      <c r="O38" s="17"/>
      <c r="P38" s="17"/>
      <c r="R38" s="33"/>
      <c r="S38" s="17"/>
      <c r="T38" s="4"/>
      <c r="U38" s="28"/>
      <c r="V38" s="17"/>
      <c r="W38" s="50"/>
    </row>
    <row r="39" spans="1:23" s="11" customFormat="1" ht="6" customHeight="1" x14ac:dyDescent="0.2">
      <c r="A39" s="17"/>
      <c r="B39" s="55"/>
      <c r="C39" s="55"/>
      <c r="D39" s="14"/>
      <c r="E39" s="34"/>
      <c r="F39" s="34"/>
      <c r="G39" s="47"/>
      <c r="H39" s="34"/>
      <c r="I39" s="34"/>
      <c r="J39" s="48"/>
      <c r="K39" s="34"/>
      <c r="L39" s="34"/>
      <c r="M39" s="49"/>
      <c r="N39" s="17"/>
      <c r="O39" s="17"/>
      <c r="P39" s="17"/>
      <c r="R39" s="17"/>
      <c r="S39" s="3"/>
      <c r="T39" s="17"/>
      <c r="U39" s="17"/>
      <c r="V39" s="17"/>
      <c r="W39" s="50"/>
    </row>
    <row r="40" spans="1:23" s="11" customFormat="1" x14ac:dyDescent="0.2">
      <c r="A40" s="17"/>
      <c r="B40" s="55"/>
      <c r="C40" s="14" t="s">
        <v>14</v>
      </c>
      <c r="D40" s="14"/>
      <c r="E40" s="34"/>
      <c r="F40" s="34"/>
      <c r="G40" s="47"/>
      <c r="H40" s="47"/>
      <c r="I40" s="47"/>
      <c r="J40" s="47"/>
      <c r="K40" s="47"/>
      <c r="L40" s="48"/>
      <c r="M40" s="49"/>
      <c r="N40" s="17"/>
      <c r="O40" s="17"/>
      <c r="P40" s="17"/>
      <c r="R40" s="33"/>
      <c r="S40" s="16"/>
      <c r="T40" s="17"/>
      <c r="U40" s="28"/>
      <c r="V40" s="17"/>
      <c r="W40" s="50"/>
    </row>
    <row r="41" spans="1:23" s="11" customFormat="1" outlineLevel="1" x14ac:dyDescent="0.2">
      <c r="A41" s="59" t="s">
        <v>15</v>
      </c>
      <c r="B41" s="55"/>
      <c r="C41" s="14" t="s">
        <v>7</v>
      </c>
      <c r="D41" s="14" t="s">
        <v>43</v>
      </c>
      <c r="E41" s="34"/>
      <c r="F41" s="34"/>
      <c r="G41" s="56">
        <v>320104615.44000077</v>
      </c>
      <c r="H41" s="33"/>
      <c r="I41" s="33"/>
      <c r="J41" s="33">
        <f>+L41-G41</f>
        <v>-5335076.9199999571</v>
      </c>
      <c r="K41" s="47"/>
      <c r="L41" s="56">
        <v>314769538.52000082</v>
      </c>
      <c r="M41" s="49"/>
      <c r="N41" s="34"/>
      <c r="O41" s="14"/>
      <c r="P41" s="58"/>
      <c r="R41" s="57"/>
      <c r="S41" s="17"/>
      <c r="T41" s="17"/>
      <c r="U41" s="17"/>
      <c r="V41" s="17"/>
    </row>
    <row r="42" spans="1:23" s="11" customFormat="1" outlineLevel="1" x14ac:dyDescent="0.2">
      <c r="A42" s="59" t="s">
        <v>16</v>
      </c>
      <c r="B42" s="55"/>
      <c r="C42" s="14" t="s">
        <v>7</v>
      </c>
      <c r="D42" s="14" t="s">
        <v>33</v>
      </c>
      <c r="E42" s="34"/>
      <c r="F42" s="34"/>
      <c r="G42" s="56">
        <v>317437076.98000079</v>
      </c>
      <c r="H42" s="33"/>
      <c r="I42" s="33"/>
      <c r="J42" s="33">
        <f>+L42-G42</f>
        <v>-5335076.9199999571</v>
      </c>
      <c r="K42" s="47"/>
      <c r="L42" s="56">
        <v>312102000.06000084</v>
      </c>
      <c r="M42" s="49"/>
      <c r="N42" s="61"/>
      <c r="O42" s="14"/>
      <c r="P42" s="17"/>
      <c r="R42" s="57"/>
      <c r="S42" s="16"/>
      <c r="T42" s="14"/>
      <c r="U42" s="14"/>
      <c r="V42" s="17"/>
    </row>
    <row r="43" spans="1:23" s="11" customFormat="1" ht="6" customHeight="1" outlineLevel="1" x14ac:dyDescent="0.2">
      <c r="A43" s="17"/>
      <c r="B43" s="55"/>
      <c r="C43" s="62"/>
      <c r="D43" s="14"/>
      <c r="E43" s="34"/>
      <c r="F43" s="34"/>
      <c r="G43" s="41"/>
      <c r="H43" s="34"/>
      <c r="I43" s="34"/>
      <c r="J43" s="60"/>
      <c r="K43" s="34"/>
      <c r="L43" s="42"/>
      <c r="M43" s="49"/>
      <c r="N43" s="61"/>
      <c r="O43" s="14"/>
      <c r="P43" s="17"/>
      <c r="S43" s="16"/>
      <c r="T43" s="14"/>
      <c r="U43" s="14"/>
      <c r="V43" s="17"/>
    </row>
    <row r="44" spans="1:23" s="11" customFormat="1" x14ac:dyDescent="0.2">
      <c r="A44" s="17"/>
      <c r="B44" s="55"/>
      <c r="C44" s="62"/>
      <c r="D44" s="63"/>
      <c r="E44" s="34"/>
      <c r="F44" s="34"/>
      <c r="G44" s="82">
        <f>SUM(G41:G42)</f>
        <v>637541692.42000151</v>
      </c>
      <c r="H44" s="34"/>
      <c r="I44" s="34"/>
      <c r="J44" s="82">
        <f>SUM(J41:J42)</f>
        <v>-10670153.839999914</v>
      </c>
      <c r="K44" s="34"/>
      <c r="L44" s="82">
        <f>SUM(L41:L42)</f>
        <v>626871538.58000159</v>
      </c>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86" customFormat="1" ht="15" customHeight="1" x14ac:dyDescent="0.2">
      <c r="A47" s="282" t="s">
        <v>48</v>
      </c>
      <c r="B47" s="283"/>
      <c r="C47" s="85" t="s">
        <v>51</v>
      </c>
      <c r="D47" s="85"/>
      <c r="E47" s="85"/>
      <c r="F47" s="85"/>
      <c r="G47" s="85"/>
      <c r="H47" s="85"/>
      <c r="I47" s="85"/>
      <c r="J47" s="85"/>
      <c r="K47" s="85"/>
      <c r="L47" s="85"/>
      <c r="M47" s="85"/>
      <c r="N47" s="85"/>
      <c r="O47" s="85"/>
      <c r="P47" s="85"/>
      <c r="R47" s="87"/>
      <c r="S47" s="88"/>
      <c r="T47" s="88"/>
      <c r="U47" s="88"/>
      <c r="V47" s="88"/>
    </row>
    <row r="48" spans="1:23" s="86" customFormat="1" ht="15" customHeight="1" x14ac:dyDescent="0.2">
      <c r="A48" s="284" t="s">
        <v>50</v>
      </c>
      <c r="B48" s="285"/>
      <c r="C48" s="86" t="s">
        <v>54</v>
      </c>
      <c r="E48" s="89"/>
      <c r="F48" s="125" t="s">
        <v>103</v>
      </c>
      <c r="J48" s="90"/>
      <c r="K48" s="90"/>
      <c r="L48" s="90"/>
      <c r="M48" s="90"/>
      <c r="N48" s="89"/>
      <c r="P48" s="91"/>
      <c r="R48" s="92"/>
      <c r="S48" s="88"/>
      <c r="T48" s="88"/>
      <c r="U48" s="88"/>
      <c r="V48" s="88"/>
    </row>
    <row r="49" spans="1:23" s="86" customFormat="1" ht="15" customHeight="1" x14ac:dyDescent="0.2">
      <c r="A49" s="284" t="s">
        <v>52</v>
      </c>
      <c r="B49" s="284"/>
      <c r="C49" s="86" t="s">
        <v>53</v>
      </c>
      <c r="E49" s="93"/>
      <c r="F49" s="93"/>
      <c r="H49" s="90"/>
      <c r="I49" s="90"/>
      <c r="J49" s="90"/>
      <c r="K49" s="90"/>
      <c r="L49" s="90"/>
      <c r="M49" s="90"/>
      <c r="N49" s="94"/>
      <c r="R49" s="88"/>
      <c r="S49" s="88"/>
      <c r="T49" s="88"/>
      <c r="U49" s="88"/>
      <c r="V49" s="88"/>
    </row>
    <row r="50" spans="1:23" s="7" customFormat="1" ht="15" x14ac:dyDescent="0.25">
      <c r="A50" s="83"/>
      <c r="B50" s="83"/>
      <c r="C50" s="83"/>
      <c r="D50" s="83"/>
      <c r="E50" s="83"/>
      <c r="F50" s="83"/>
      <c r="G50" s="83"/>
      <c r="H50" s="83"/>
      <c r="I50" s="83"/>
      <c r="J50" s="83"/>
      <c r="K50" s="83"/>
      <c r="L50" s="83"/>
      <c r="M50" s="83"/>
      <c r="N50" s="83"/>
      <c r="O50" s="83"/>
      <c r="P50" s="83"/>
      <c r="R50" s="10"/>
      <c r="S50" s="10"/>
      <c r="T50" s="10"/>
      <c r="U50" s="10"/>
      <c r="V50" s="10"/>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1"/>
      <c r="K55" s="1"/>
      <c r="L55" s="1"/>
      <c r="M55" s="1"/>
      <c r="N55" s="72"/>
      <c r="P55" s="1"/>
      <c r="Q55" s="1"/>
      <c r="R55" s="3"/>
      <c r="S55" s="3"/>
      <c r="T55" s="4"/>
      <c r="U55" s="4"/>
      <c r="V55" s="4"/>
      <c r="W55" s="1"/>
    </row>
  </sheetData>
  <mergeCells count="13">
    <mergeCell ref="N21:N22"/>
    <mergeCell ref="P21:P22"/>
    <mergeCell ref="A47:B47"/>
    <mergeCell ref="A48:B48"/>
    <mergeCell ref="A49:B49"/>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1" tint="0.499984740745262"/>
    <pageSetUpPr fitToPage="1"/>
  </sheetPr>
  <dimension ref="A1:W56"/>
  <sheetViews>
    <sheetView showGridLines="0" topLeftCell="A16"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109</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40"/>
      <c r="G8" s="271" t="s">
        <v>99</v>
      </c>
      <c r="H8" s="20"/>
      <c r="I8" s="21"/>
      <c r="J8" s="280" t="s">
        <v>5</v>
      </c>
      <c r="K8" s="12"/>
      <c r="L8" s="271" t="s">
        <v>110</v>
      </c>
      <c r="M8" s="12"/>
      <c r="Q8" s="139"/>
      <c r="R8" s="16"/>
      <c r="S8" s="16"/>
      <c r="T8" s="17"/>
      <c r="U8" s="17"/>
      <c r="V8" s="17"/>
    </row>
    <row r="9" spans="1:22" s="23" customFormat="1" x14ac:dyDescent="0.2">
      <c r="B9" s="24"/>
      <c r="C9" s="29"/>
      <c r="D9" s="24"/>
      <c r="E9" s="281"/>
      <c r="F9" s="29"/>
      <c r="G9" s="272"/>
      <c r="H9" s="111"/>
      <c r="I9" s="27"/>
      <c r="J9" s="281"/>
      <c r="K9" s="30"/>
      <c r="L9" s="272"/>
      <c r="M9" s="139"/>
      <c r="Q9" s="139"/>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1"/>
      <c r="N10" s="141"/>
      <c r="O10" s="30"/>
      <c r="P10" s="141"/>
      <c r="Q10" s="139"/>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-2552689.8000000715</v>
      </c>
      <c r="K11" s="35"/>
      <c r="L11" s="34">
        <v>980104470.21999979</v>
      </c>
      <c r="M11" s="141"/>
      <c r="N11" s="36"/>
      <c r="O11" s="30"/>
      <c r="P11" s="34"/>
      <c r="Q11" s="141"/>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-12097563.100000381</v>
      </c>
      <c r="K12" s="35"/>
      <c r="L12" s="34">
        <v>4644855667.4700003</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-4418093.3400001526</v>
      </c>
      <c r="K13" s="35"/>
      <c r="L13" s="34">
        <v>1680837585.6400001</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-5222277.5300002098</v>
      </c>
      <c r="K14" s="35"/>
      <c r="L14" s="34">
        <v>1986784720.9400001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-3552775.0599999428</v>
      </c>
      <c r="K15" s="14"/>
      <c r="L15" s="34">
        <v>1351632342.7399998</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-11585136.079999924</v>
      </c>
      <c r="K16" s="17"/>
      <c r="L16" s="34">
        <v>4407496769.8600006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-5902813.5399999619</v>
      </c>
      <c r="K17" s="4"/>
      <c r="L17" s="34">
        <v>1352868113.3699999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-4398954.5000002384</v>
      </c>
      <c r="K18" s="4"/>
      <c r="L18" s="34">
        <v>1973534859.4899995</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-2493025.1800000668</v>
      </c>
      <c r="K19" s="4"/>
      <c r="L19" s="34">
        <v>1316973203.54</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-2204830.8700000048</v>
      </c>
      <c r="K20" s="10"/>
      <c r="L20" s="42">
        <v>989169263.25999975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-54428159.000000954</v>
      </c>
      <c r="K21" s="4"/>
      <c r="L21" s="82">
        <f>SUM(L11:L20)</f>
        <v>20684256996.529999</v>
      </c>
      <c r="M21" s="4"/>
      <c r="N21" s="271" t="s">
        <v>112</v>
      </c>
      <c r="O21" s="10"/>
      <c r="P21" s="271" t="s">
        <v>113</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1"/>
      <c r="N24" s="34" t="e">
        <f>#REF!</f>
        <v>#REF!</v>
      </c>
      <c r="O24" s="30"/>
      <c r="P24" s="34" t="e">
        <f>+L24-N24</f>
        <v>#REF!</v>
      </c>
      <c r="Q24" s="141"/>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1"/>
      <c r="N25" s="34" t="e">
        <f>#REF!</f>
        <v>#REF!</v>
      </c>
      <c r="O25" s="30"/>
      <c r="P25" s="34" t="e">
        <f>+L25-N25</f>
        <v>#REF!</v>
      </c>
      <c r="Q25" s="141"/>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1"/>
      <c r="N26" s="34">
        <v>0</v>
      </c>
      <c r="O26" s="30"/>
      <c r="P26" s="34">
        <f>+L26-N26</f>
        <v>637014515</v>
      </c>
      <c r="Q26" s="141"/>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1"/>
      <c r="N27" s="42" t="e">
        <f>#REF!</f>
        <v>#REF!</v>
      </c>
      <c r="O27" s="30"/>
      <c r="P27" s="42" t="e">
        <f>+L27-N27</f>
        <v>#REF!</v>
      </c>
      <c r="Q27" s="141"/>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0</v>
      </c>
      <c r="H30" s="34"/>
      <c r="I30" s="34"/>
      <c r="J30" s="33">
        <v>0</v>
      </c>
      <c r="K30" s="35"/>
      <c r="L30" s="33" t="e">
        <f>#REF!</f>
        <v>#REF!</v>
      </c>
      <c r="M30" s="141"/>
      <c r="N30" s="34"/>
      <c r="O30" s="30"/>
      <c r="P30" s="34"/>
      <c r="Q30" s="141"/>
      <c r="R30" s="45"/>
      <c r="S30" s="27"/>
      <c r="T30" s="27"/>
      <c r="U30" s="28"/>
      <c r="V30" s="27"/>
    </row>
    <row r="31" spans="1:22" s="23" customFormat="1" outlineLevel="1" x14ac:dyDescent="0.2">
      <c r="A31" s="27"/>
      <c r="B31" s="30"/>
      <c r="C31" s="14" t="s">
        <v>31</v>
      </c>
      <c r="D31" s="14"/>
      <c r="E31" s="33">
        <v>1000000000</v>
      </c>
      <c r="F31" s="33"/>
      <c r="G31" s="33"/>
      <c r="H31" s="34"/>
      <c r="I31" s="34"/>
      <c r="J31" s="33">
        <v>0</v>
      </c>
      <c r="K31" s="35"/>
      <c r="L31" s="33" t="e">
        <f>#REF!</f>
        <v>#REF!</v>
      </c>
      <c r="M31" s="141"/>
      <c r="N31" s="34"/>
      <c r="O31" s="30"/>
      <c r="P31" s="34"/>
      <c r="Q31" s="141"/>
      <c r="R31" s="45"/>
      <c r="S31" s="27"/>
      <c r="T31" s="27"/>
      <c r="U31" s="28"/>
      <c r="V31" s="27"/>
    </row>
    <row r="32" spans="1:22" s="23" customFormat="1" outlineLevel="1" x14ac:dyDescent="0.2">
      <c r="A32" s="27"/>
      <c r="B32" s="30"/>
      <c r="C32" s="14" t="s">
        <v>33</v>
      </c>
      <c r="D32" s="14"/>
      <c r="E32" s="33">
        <v>500000000</v>
      </c>
      <c r="F32" s="33"/>
      <c r="G32" s="33">
        <v>0</v>
      </c>
      <c r="H32" s="34"/>
      <c r="I32" s="34"/>
      <c r="J32" s="33">
        <f>E32</f>
        <v>500000000</v>
      </c>
      <c r="K32" s="35"/>
      <c r="L32" s="33" t="e">
        <f>#REF!</f>
        <v>#REF!</v>
      </c>
      <c r="M32" s="141"/>
      <c r="N32" s="34"/>
      <c r="O32" s="30"/>
      <c r="P32" s="34"/>
      <c r="Q32" s="141"/>
      <c r="R32" s="45"/>
      <c r="S32" s="27"/>
      <c r="T32" s="27"/>
      <c r="U32" s="28"/>
      <c r="V32" s="27"/>
    </row>
    <row r="33" spans="1:23" s="23" customFormat="1" outlineLevel="1" x14ac:dyDescent="0.2">
      <c r="A33" s="27"/>
      <c r="B33" s="30"/>
      <c r="C33" s="14" t="s">
        <v>32</v>
      </c>
      <c r="D33" s="14"/>
      <c r="E33" s="33">
        <v>1000000000</v>
      </c>
      <c r="F33" s="33"/>
      <c r="G33" s="33"/>
      <c r="H33" s="34"/>
      <c r="I33" s="34"/>
      <c r="J33" s="33" t="e">
        <f>L33-E33</f>
        <v>#REF!</v>
      </c>
      <c r="K33" s="35"/>
      <c r="L33" s="33" t="e">
        <f>#REF!</f>
        <v>#REF!</v>
      </c>
      <c r="M33" s="141"/>
      <c r="N33" s="34"/>
      <c r="O33" s="30"/>
      <c r="P33" s="34"/>
      <c r="Q33" s="141"/>
      <c r="R33" s="45"/>
      <c r="S33" s="27"/>
      <c r="T33" s="27"/>
      <c r="U33" s="28"/>
      <c r="V33" s="27"/>
    </row>
    <row r="34" spans="1:23" s="23" customFormat="1" outlineLevel="1" x14ac:dyDescent="0.2">
      <c r="A34" s="27"/>
      <c r="B34" s="30"/>
      <c r="C34" s="14" t="s">
        <v>39</v>
      </c>
      <c r="D34" s="14"/>
      <c r="E34" s="33">
        <v>500000000</v>
      </c>
      <c r="F34" s="33"/>
      <c r="G34" s="33"/>
      <c r="H34" s="34"/>
      <c r="I34" s="34"/>
      <c r="J34" s="33" t="e">
        <f>L34-E34</f>
        <v>#REF!</v>
      </c>
      <c r="K34" s="35"/>
      <c r="L34" s="33" t="e">
        <f>#REF!</f>
        <v>#REF!</v>
      </c>
      <c r="M34" s="141"/>
      <c r="N34" s="34"/>
      <c r="O34" s="30"/>
      <c r="P34" s="34"/>
      <c r="Q34" s="141"/>
      <c r="R34" s="45"/>
      <c r="S34" s="27"/>
      <c r="T34" s="27"/>
      <c r="U34" s="28"/>
      <c r="V34" s="27"/>
    </row>
    <row r="35" spans="1:23" s="11" customFormat="1" outlineLevel="1" x14ac:dyDescent="0.2">
      <c r="A35" s="17"/>
      <c r="B35" s="14"/>
      <c r="C35" s="14"/>
      <c r="D35" s="14"/>
      <c r="E35" s="34"/>
      <c r="F35" s="33"/>
      <c r="G35" s="34"/>
      <c r="H35" s="34"/>
      <c r="I35" s="34"/>
      <c r="J35" s="34"/>
      <c r="K35" s="35"/>
      <c r="L35" s="34"/>
      <c r="M35" s="34"/>
      <c r="N35" s="34"/>
      <c r="O35" s="14"/>
      <c r="P35" s="17"/>
      <c r="Q35" s="17"/>
      <c r="R35" s="17"/>
      <c r="S35" s="17"/>
      <c r="T35" s="17"/>
      <c r="U35" s="17"/>
      <c r="V35" s="17"/>
    </row>
    <row r="36" spans="1:23" s="11" customFormat="1" ht="14.25" customHeight="1" x14ac:dyDescent="0.2">
      <c r="A36" s="17"/>
      <c r="B36" s="14"/>
      <c r="C36" s="14"/>
      <c r="D36" s="14"/>
      <c r="E36" s="81">
        <f>SUM(E30:E35)</f>
        <v>4000000000</v>
      </c>
      <c r="F36" s="33"/>
      <c r="G36" s="81">
        <f>SUM(G30:G31)</f>
        <v>0</v>
      </c>
      <c r="H36" s="34"/>
      <c r="I36" s="34"/>
      <c r="J36" s="81" t="e">
        <f>SUM(J30:J35)</f>
        <v>#REF!</v>
      </c>
      <c r="K36" s="35"/>
      <c r="L36" s="81" t="e">
        <f>SUM(L30:L35)</f>
        <v>#REF!</v>
      </c>
      <c r="M36" s="34"/>
      <c r="N36" s="34"/>
      <c r="O36" s="14"/>
      <c r="P36" s="17"/>
      <c r="Q36" s="17"/>
      <c r="R36" s="17"/>
      <c r="S36" s="17"/>
      <c r="T36" s="17"/>
      <c r="U36" s="17"/>
      <c r="V36" s="17"/>
    </row>
    <row r="37" spans="1:23" s="11" customFormat="1" ht="15" customHeight="1" x14ac:dyDescent="0.25">
      <c r="A37" s="17"/>
      <c r="B37" s="104" t="s">
        <v>12</v>
      </c>
      <c r="C37" s="103"/>
      <c r="D37" s="101"/>
      <c r="E37" s="105"/>
      <c r="F37" s="34"/>
      <c r="G37" s="106"/>
      <c r="H37" s="34"/>
      <c r="I37" s="34"/>
      <c r="J37" s="107"/>
      <c r="K37" s="34"/>
      <c r="L37" s="102"/>
      <c r="M37" s="49"/>
      <c r="N37" s="17"/>
      <c r="O37" s="17"/>
      <c r="P37" s="17"/>
      <c r="R37" s="33"/>
      <c r="S37" s="17"/>
      <c r="T37" s="38"/>
      <c r="U37" s="28"/>
      <c r="V37" s="17"/>
      <c r="W37" s="50"/>
    </row>
    <row r="38" spans="1:23" s="11" customFormat="1" ht="5.25" customHeight="1" x14ac:dyDescent="0.2">
      <c r="A38" s="17"/>
      <c r="B38" s="103"/>
      <c r="C38" s="103"/>
      <c r="D38" s="101"/>
      <c r="E38" s="108"/>
      <c r="F38" s="51"/>
      <c r="G38" s="109"/>
      <c r="H38" s="34"/>
      <c r="I38" s="34"/>
      <c r="J38" s="110"/>
      <c r="K38" s="34"/>
      <c r="L38" s="110"/>
      <c r="M38" s="54"/>
      <c r="N38" s="17"/>
      <c r="O38" s="17"/>
      <c r="P38" s="17"/>
      <c r="R38" s="17"/>
      <c r="S38" s="17"/>
      <c r="T38" s="17"/>
      <c r="U38" s="17"/>
      <c r="V38" s="17"/>
      <c r="W38" s="50"/>
    </row>
    <row r="39" spans="1:23" s="11" customFormat="1" x14ac:dyDescent="0.2">
      <c r="A39" s="17"/>
      <c r="B39" s="14" t="s">
        <v>13</v>
      </c>
      <c r="C39" s="55"/>
      <c r="D39" s="14"/>
      <c r="E39" s="34"/>
      <c r="F39" s="34"/>
      <c r="G39" s="47"/>
      <c r="H39" s="34"/>
      <c r="I39" s="34"/>
      <c r="J39" s="48"/>
      <c r="K39" s="34"/>
      <c r="L39" s="34"/>
      <c r="M39" s="49"/>
      <c r="N39" s="17"/>
      <c r="O39" s="17"/>
      <c r="P39" s="17"/>
      <c r="R39" s="33"/>
      <c r="S39" s="17"/>
      <c r="T39" s="4"/>
      <c r="U39" s="28"/>
      <c r="V39" s="17"/>
      <c r="W39" s="50"/>
    </row>
    <row r="40" spans="1:23" s="11" customFormat="1" ht="6" customHeight="1" x14ac:dyDescent="0.2">
      <c r="A40" s="17"/>
      <c r="B40" s="55"/>
      <c r="C40" s="55"/>
      <c r="D40" s="14"/>
      <c r="E40" s="34"/>
      <c r="F40" s="34"/>
      <c r="G40" s="47"/>
      <c r="H40" s="34"/>
      <c r="I40" s="34"/>
      <c r="J40" s="48"/>
      <c r="K40" s="34"/>
      <c r="L40" s="34"/>
      <c r="M40" s="49"/>
      <c r="N40" s="17"/>
      <c r="O40" s="17"/>
      <c r="P40" s="17"/>
      <c r="R40" s="17"/>
      <c r="S40" s="3"/>
      <c r="T40" s="17"/>
      <c r="U40" s="17"/>
      <c r="V40" s="17"/>
      <c r="W40" s="50"/>
    </row>
    <row r="41" spans="1:23" s="11" customFormat="1" x14ac:dyDescent="0.2">
      <c r="A41" s="17"/>
      <c r="B41" s="55"/>
      <c r="C41" s="14" t="s">
        <v>14</v>
      </c>
      <c r="D41" s="14"/>
      <c r="E41" s="34"/>
      <c r="F41" s="34"/>
      <c r="G41" s="47"/>
      <c r="H41" s="47"/>
      <c r="I41" s="47"/>
      <c r="J41" s="47"/>
      <c r="K41" s="47"/>
      <c r="L41" s="48"/>
      <c r="M41" s="49"/>
      <c r="N41" s="17"/>
      <c r="O41" s="17"/>
      <c r="P41" s="17"/>
      <c r="R41" s="33"/>
      <c r="S41" s="16"/>
      <c r="T41" s="17"/>
      <c r="U41" s="28"/>
      <c r="V41" s="17"/>
      <c r="W41" s="50"/>
    </row>
    <row r="42" spans="1:23" s="11" customFormat="1" outlineLevel="1" x14ac:dyDescent="0.2">
      <c r="A42" s="59" t="s">
        <v>15</v>
      </c>
      <c r="B42" s="55"/>
      <c r="C42" s="14" t="s">
        <v>7</v>
      </c>
      <c r="D42" s="14" t="s">
        <v>43</v>
      </c>
      <c r="E42" s="34"/>
      <c r="F42" s="34"/>
      <c r="G42" s="56">
        <v>320104615.44000077</v>
      </c>
      <c r="H42" s="33"/>
      <c r="I42" s="33"/>
      <c r="J42" s="33">
        <f>+L42-G42</f>
        <v>-8002615.3799999356</v>
      </c>
      <c r="K42" s="47"/>
      <c r="L42" s="56">
        <v>312102000.06000084</v>
      </c>
      <c r="M42" s="49"/>
      <c r="N42" s="34"/>
      <c r="O42" s="14"/>
      <c r="P42" s="58"/>
      <c r="R42" s="57"/>
      <c r="S42" s="17"/>
      <c r="T42" s="17"/>
      <c r="U42" s="17"/>
      <c r="V42" s="17"/>
    </row>
    <row r="43" spans="1:23" s="11" customFormat="1" outlineLevel="1" x14ac:dyDescent="0.2">
      <c r="A43" s="59" t="s">
        <v>16</v>
      </c>
      <c r="B43" s="55"/>
      <c r="C43" s="14" t="s">
        <v>7</v>
      </c>
      <c r="D43" s="14" t="s">
        <v>33</v>
      </c>
      <c r="E43" s="34"/>
      <c r="F43" s="34"/>
      <c r="G43" s="56">
        <v>317437076.98000079</v>
      </c>
      <c r="H43" s="33"/>
      <c r="I43" s="33"/>
      <c r="J43" s="33">
        <f>+L43-G43</f>
        <v>-8002615.3799999356</v>
      </c>
      <c r="K43" s="47"/>
      <c r="L43" s="56">
        <v>309434461.60000086</v>
      </c>
      <c r="M43" s="49"/>
      <c r="N43" s="61"/>
      <c r="O43" s="14"/>
      <c r="P43" s="17"/>
      <c r="R43" s="57"/>
      <c r="S43" s="16"/>
      <c r="T43" s="14"/>
      <c r="U43" s="14"/>
      <c r="V43" s="17"/>
    </row>
    <row r="44" spans="1:23" s="11" customFormat="1" ht="6" customHeight="1" outlineLevel="1" x14ac:dyDescent="0.2">
      <c r="A44" s="17"/>
      <c r="B44" s="55"/>
      <c r="C44" s="62"/>
      <c r="D44" s="14"/>
      <c r="E44" s="34"/>
      <c r="F44" s="34"/>
      <c r="G44" s="41"/>
      <c r="H44" s="34"/>
      <c r="I44" s="34"/>
      <c r="J44" s="60"/>
      <c r="K44" s="34"/>
      <c r="L44" s="42"/>
      <c r="M44" s="49"/>
      <c r="N44" s="61"/>
      <c r="O44" s="14"/>
      <c r="P44" s="17"/>
      <c r="S44" s="16"/>
      <c r="T44" s="14"/>
      <c r="U44" s="14"/>
      <c r="V44" s="17"/>
    </row>
    <row r="45" spans="1:23" s="11" customFormat="1" x14ac:dyDescent="0.2">
      <c r="A45" s="17"/>
      <c r="B45" s="55"/>
      <c r="C45" s="62"/>
      <c r="D45" s="63"/>
      <c r="E45" s="34"/>
      <c r="F45" s="34"/>
      <c r="G45" s="82">
        <f>SUM(G42:G43)</f>
        <v>637541692.42000151</v>
      </c>
      <c r="H45" s="34"/>
      <c r="I45" s="34"/>
      <c r="J45" s="82">
        <f>SUM(J42:J43)</f>
        <v>-16005230.759999871</v>
      </c>
      <c r="K45" s="34"/>
      <c r="L45" s="82">
        <f>SUM(L42:L43)</f>
        <v>621536461.66000175</v>
      </c>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82" t="s">
        <v>48</v>
      </c>
      <c r="B48" s="283"/>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84" t="s">
        <v>50</v>
      </c>
      <c r="B49" s="285"/>
      <c r="C49" s="86" t="s">
        <v>54</v>
      </c>
      <c r="E49" s="89"/>
      <c r="F49" s="125" t="s">
        <v>111</v>
      </c>
      <c r="J49" s="90"/>
      <c r="K49" s="90"/>
      <c r="L49" s="90"/>
      <c r="M49" s="90"/>
      <c r="N49" s="89"/>
      <c r="P49" s="91"/>
      <c r="R49" s="92"/>
      <c r="S49" s="88"/>
      <c r="T49" s="88"/>
      <c r="U49" s="88"/>
      <c r="V49" s="88"/>
    </row>
    <row r="50" spans="1:23" s="86" customFormat="1" ht="15" customHeight="1" x14ac:dyDescent="0.2">
      <c r="A50" s="284" t="s">
        <v>52</v>
      </c>
      <c r="B50" s="284"/>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A1:Q1"/>
    <mergeCell ref="A2:Q2"/>
    <mergeCell ref="A3:Q3"/>
    <mergeCell ref="A4:Q4"/>
    <mergeCell ref="E8:E9"/>
    <mergeCell ref="G8:G9"/>
    <mergeCell ref="J8:J9"/>
    <mergeCell ref="L8:L9"/>
    <mergeCell ref="N21:N22"/>
    <mergeCell ref="P21:P22"/>
    <mergeCell ref="A48:B48"/>
    <mergeCell ref="A49:B49"/>
    <mergeCell ref="A50:B50"/>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1" tint="0.499984740745262"/>
    <pageSetUpPr fitToPage="1"/>
  </sheetPr>
  <dimension ref="A1:W57"/>
  <sheetViews>
    <sheetView showGridLines="0" topLeftCell="A16"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114</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43"/>
      <c r="G8" s="271" t="s">
        <v>99</v>
      </c>
      <c r="H8" s="20"/>
      <c r="I8" s="21"/>
      <c r="J8" s="280" t="s">
        <v>5</v>
      </c>
      <c r="K8" s="12"/>
      <c r="L8" s="271" t="s">
        <v>115</v>
      </c>
      <c r="M8" s="12"/>
      <c r="Q8" s="142"/>
      <c r="R8" s="16"/>
      <c r="S8" s="16"/>
      <c r="T8" s="17"/>
      <c r="U8" s="17"/>
      <c r="V8" s="17"/>
    </row>
    <row r="9" spans="1:22" s="23" customFormat="1" x14ac:dyDescent="0.2">
      <c r="B9" s="24"/>
      <c r="C9" s="29"/>
      <c r="D9" s="24"/>
      <c r="E9" s="281"/>
      <c r="F9" s="29"/>
      <c r="G9" s="272"/>
      <c r="H9" s="111"/>
      <c r="I9" s="27"/>
      <c r="J9" s="281"/>
      <c r="K9" s="30"/>
      <c r="L9" s="272"/>
      <c r="M9" s="142"/>
      <c r="Q9" s="142"/>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4"/>
      <c r="N10" s="144"/>
      <c r="O10" s="30"/>
      <c r="P10" s="144"/>
      <c r="Q10" s="142"/>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-3413817.5200001001</v>
      </c>
      <c r="K11" s="35"/>
      <c r="L11" s="34">
        <v>979243342.49999976</v>
      </c>
      <c r="M11" s="144"/>
      <c r="N11" s="36"/>
      <c r="O11" s="30"/>
      <c r="P11" s="34"/>
      <c r="Q11" s="144"/>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-16178570.870000839</v>
      </c>
      <c r="K12" s="35"/>
      <c r="L12" s="34">
        <v>4640774659.6999998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-5929246.1100001335</v>
      </c>
      <c r="K13" s="35"/>
      <c r="L13" s="34">
        <v>1679326432.8700001</v>
      </c>
      <c r="M13" s="34"/>
      <c r="Q13" s="34"/>
      <c r="R13" s="16"/>
      <c r="S13" s="16"/>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-7008491.3000001907</v>
      </c>
      <c r="K14" s="35"/>
      <c r="L14" s="34">
        <v>1984998507.1700001</v>
      </c>
      <c r="M14" s="34"/>
      <c r="Q14" s="34"/>
      <c r="R14" s="16"/>
      <c r="S14" s="16"/>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-4767956.6900000572</v>
      </c>
      <c r="K15" s="14"/>
      <c r="L15" s="34">
        <v>1350417161.1099997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-15547684.890000343</v>
      </c>
      <c r="K16" s="17"/>
      <c r="L16" s="34">
        <v>4403534221.0500002</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-7921796.0199999809</v>
      </c>
      <c r="K17" s="4"/>
      <c r="L17" s="34">
        <v>1350849130.8899999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-5903561.0700001717</v>
      </c>
      <c r="K18" s="4"/>
      <c r="L18" s="34">
        <v>1972030252.9199996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-3345732.8100001812</v>
      </c>
      <c r="K19" s="4"/>
      <c r="L19" s="34">
        <v>1316120495.9099998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-2958965.2999999523</v>
      </c>
      <c r="K20" s="10"/>
      <c r="L20" s="42">
        <v>988415128.8299998</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-72975822.58000195</v>
      </c>
      <c r="K21" s="4"/>
      <c r="L21" s="82">
        <f>SUM(L11:L20)</f>
        <v>20665709332.949993</v>
      </c>
      <c r="M21" s="4"/>
      <c r="N21" s="271" t="s">
        <v>116</v>
      </c>
      <c r="O21" s="10"/>
      <c r="P21" s="271" t="s">
        <v>117</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4"/>
      <c r="N24" s="34" t="e">
        <f>#REF!</f>
        <v>#REF!</v>
      </c>
      <c r="O24" s="30"/>
      <c r="P24" s="34" t="e">
        <f>+L24-N24</f>
        <v>#REF!</v>
      </c>
      <c r="Q24" s="144"/>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4"/>
      <c r="N25" s="34" t="e">
        <f>#REF!</f>
        <v>#REF!</v>
      </c>
      <c r="O25" s="30"/>
      <c r="P25" s="34" t="e">
        <f>+L25-N25</f>
        <v>#REF!</v>
      </c>
      <c r="Q25" s="144"/>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4"/>
      <c r="N26" s="34">
        <v>0</v>
      </c>
      <c r="O26" s="30"/>
      <c r="P26" s="34">
        <f>+L26-N26</f>
        <v>637014515</v>
      </c>
      <c r="Q26" s="144"/>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4"/>
      <c r="N27" s="42" t="e">
        <f>#REF!</f>
        <v>#REF!</v>
      </c>
      <c r="O27" s="30"/>
      <c r="P27" s="42" t="e">
        <f>+L27-N27</f>
        <v>#REF!</v>
      </c>
      <c r="Q27" s="144"/>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4"/>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31</v>
      </c>
      <c r="D30" s="14"/>
      <c r="E30" s="33">
        <v>1000000000</v>
      </c>
      <c r="F30" s="33"/>
      <c r="G30" s="33">
        <v>100000000</v>
      </c>
      <c r="H30" s="34"/>
      <c r="I30" s="34"/>
      <c r="J30" s="33">
        <f>-E30-L30</f>
        <v>-1000000000</v>
      </c>
      <c r="K30" s="35"/>
      <c r="L30" s="33">
        <v>0</v>
      </c>
      <c r="M30" s="144"/>
      <c r="N30" s="34"/>
      <c r="O30" s="30"/>
      <c r="P30" s="34"/>
      <c r="Q30" s="144"/>
      <c r="R30" s="45"/>
      <c r="S30" s="27"/>
      <c r="T30" s="27"/>
      <c r="U30" s="28"/>
      <c r="V30" s="27"/>
    </row>
    <row r="31" spans="1:22" s="23" customFormat="1" outlineLevel="1" x14ac:dyDescent="0.2">
      <c r="A31" s="27"/>
      <c r="B31" s="30"/>
      <c r="C31" s="14" t="s">
        <v>31</v>
      </c>
      <c r="D31" s="14"/>
      <c r="E31" s="33">
        <v>1000000000</v>
      </c>
      <c r="F31" s="33"/>
      <c r="G31" s="33"/>
      <c r="H31" s="34"/>
      <c r="I31" s="34"/>
      <c r="J31" s="33">
        <v>-600000000</v>
      </c>
      <c r="K31" s="35"/>
      <c r="L31" s="33">
        <v>0</v>
      </c>
      <c r="M31" s="144"/>
      <c r="N31" s="34"/>
      <c r="O31" s="30"/>
      <c r="P31" s="34"/>
      <c r="Q31" s="144"/>
      <c r="R31" s="45"/>
      <c r="S31" s="27"/>
      <c r="T31" s="27"/>
      <c r="U31" s="28"/>
      <c r="V31" s="27"/>
    </row>
    <row r="32" spans="1:22" s="23" customFormat="1" outlineLevel="1" x14ac:dyDescent="0.2">
      <c r="A32" s="27"/>
      <c r="B32" s="30"/>
      <c r="C32" s="14" t="s">
        <v>33</v>
      </c>
      <c r="D32" s="14"/>
      <c r="E32" s="33">
        <v>500000000</v>
      </c>
      <c r="F32" s="33"/>
      <c r="G32" s="33">
        <v>0</v>
      </c>
      <c r="H32" s="34"/>
      <c r="I32" s="34"/>
      <c r="J32" s="33">
        <v>-125000000</v>
      </c>
      <c r="K32" s="35"/>
      <c r="L32" s="33" t="e">
        <f>#REF!</f>
        <v>#REF!</v>
      </c>
      <c r="M32" s="144"/>
      <c r="N32" s="34"/>
      <c r="O32" s="30"/>
      <c r="P32" s="34"/>
      <c r="Q32" s="144"/>
      <c r="R32" s="45"/>
      <c r="S32" s="27"/>
      <c r="T32" s="27"/>
      <c r="U32" s="28"/>
      <c r="V32" s="27"/>
    </row>
    <row r="33" spans="1:23" s="23" customFormat="1" outlineLevel="1" x14ac:dyDescent="0.2">
      <c r="A33" s="27"/>
      <c r="B33" s="30"/>
      <c r="C33" s="14" t="s">
        <v>32</v>
      </c>
      <c r="D33" s="14"/>
      <c r="E33" s="33">
        <v>1000000000</v>
      </c>
      <c r="F33" s="33"/>
      <c r="G33" s="33"/>
      <c r="H33" s="34"/>
      <c r="I33" s="34"/>
      <c r="J33" s="33" t="e">
        <f>#REF!</f>
        <v>#REF!</v>
      </c>
      <c r="K33" s="35"/>
      <c r="L33" s="33" t="e">
        <f>#REF!</f>
        <v>#REF!</v>
      </c>
      <c r="M33" s="144"/>
      <c r="N33" s="34"/>
      <c r="O33" s="30"/>
      <c r="P33" s="34"/>
      <c r="Q33" s="144"/>
      <c r="R33" s="45"/>
      <c r="S33" s="27"/>
      <c r="T33" s="27"/>
      <c r="U33" s="28"/>
      <c r="V33" s="27"/>
    </row>
    <row r="34" spans="1:23" s="23" customFormat="1" outlineLevel="1" x14ac:dyDescent="0.2">
      <c r="A34" s="27"/>
      <c r="B34" s="30"/>
      <c r="C34" s="14" t="s">
        <v>39</v>
      </c>
      <c r="D34" s="14"/>
      <c r="E34" s="33">
        <v>500000000</v>
      </c>
      <c r="F34" s="33"/>
      <c r="G34" s="33"/>
      <c r="H34" s="34"/>
      <c r="I34" s="34"/>
      <c r="J34" s="33" t="e">
        <f>L34-E34</f>
        <v>#REF!</v>
      </c>
      <c r="K34" s="35"/>
      <c r="L34" s="33" t="e">
        <f>#REF!</f>
        <v>#REF!</v>
      </c>
      <c r="M34" s="144"/>
      <c r="N34" s="34"/>
      <c r="O34" s="30"/>
      <c r="P34" s="34"/>
      <c r="Q34" s="144"/>
      <c r="R34" s="45"/>
      <c r="S34" s="27"/>
      <c r="T34" s="27"/>
      <c r="U34" s="28"/>
      <c r="V34" s="27"/>
    </row>
    <row r="35" spans="1:23" s="11" customFormat="1" outlineLevel="1" x14ac:dyDescent="0.2">
      <c r="A35" s="17"/>
      <c r="B35" s="14"/>
      <c r="C35" s="14" t="s">
        <v>31</v>
      </c>
      <c r="D35" s="14"/>
      <c r="E35" s="34" t="e">
        <f>#REF!</f>
        <v>#REF!</v>
      </c>
      <c r="F35" s="33"/>
      <c r="G35" s="34"/>
      <c r="H35" s="34"/>
      <c r="I35" s="34"/>
      <c r="J35" s="34" t="e">
        <f>E35</f>
        <v>#REF!</v>
      </c>
      <c r="K35" s="35"/>
      <c r="L35" s="34" t="e">
        <f>#REF!</f>
        <v>#REF!</v>
      </c>
      <c r="M35" s="34"/>
      <c r="N35" s="34"/>
      <c r="O35" s="14"/>
      <c r="P35" s="17"/>
      <c r="Q35" s="17"/>
      <c r="R35" s="17"/>
      <c r="S35" s="17"/>
      <c r="T35" s="17"/>
      <c r="U35" s="17"/>
      <c r="V35" s="17"/>
    </row>
    <row r="36" spans="1:23" s="11" customFormat="1" outlineLevel="1" x14ac:dyDescent="0.2">
      <c r="A36" s="17"/>
      <c r="B36" s="14"/>
      <c r="C36" s="14"/>
      <c r="D36" s="14"/>
      <c r="E36" s="34"/>
      <c r="F36" s="33"/>
      <c r="G36" s="34"/>
      <c r="H36" s="34"/>
      <c r="I36" s="34"/>
      <c r="J36" s="34"/>
      <c r="K36" s="35"/>
      <c r="L36" s="34"/>
      <c r="M36" s="34"/>
      <c r="N36" s="34"/>
      <c r="O36" s="14"/>
      <c r="P36" s="17"/>
      <c r="Q36" s="17"/>
      <c r="R36" s="17"/>
      <c r="S36" s="17"/>
      <c r="T36" s="17"/>
      <c r="U36" s="17"/>
      <c r="V36" s="17"/>
    </row>
    <row r="37" spans="1:23" s="11" customFormat="1" ht="14.25" customHeight="1" x14ac:dyDescent="0.2">
      <c r="A37" s="17"/>
      <c r="B37" s="14"/>
      <c r="C37" s="14"/>
      <c r="D37" s="14"/>
      <c r="E37" s="81" t="e">
        <f>SUM(E30:E35)</f>
        <v>#REF!</v>
      </c>
      <c r="F37" s="33"/>
      <c r="G37" s="81">
        <f>SUM(G30:G31)</f>
        <v>100000000</v>
      </c>
      <c r="H37" s="34"/>
      <c r="I37" s="34"/>
      <c r="J37" s="81" t="e">
        <f>SUM(J30:J35)</f>
        <v>#REF!</v>
      </c>
      <c r="K37" s="35"/>
      <c r="L37" s="81" t="e">
        <f>SUM(L30:L35)</f>
        <v>#REF!</v>
      </c>
      <c r="M37" s="34"/>
      <c r="N37" s="34"/>
      <c r="O37" s="14"/>
      <c r="P37" s="17"/>
      <c r="Q37" s="17"/>
      <c r="R37" s="17"/>
      <c r="S37" s="17"/>
      <c r="T37" s="17"/>
      <c r="U37" s="17"/>
      <c r="V37" s="17"/>
    </row>
    <row r="38" spans="1:23" s="11" customFormat="1" ht="15" customHeight="1" x14ac:dyDescent="0.25">
      <c r="A38" s="17"/>
      <c r="B38" s="104" t="s">
        <v>12</v>
      </c>
      <c r="C38" s="103"/>
      <c r="D38" s="101"/>
      <c r="E38" s="105"/>
      <c r="F38" s="34"/>
      <c r="G38" s="106"/>
      <c r="H38" s="34"/>
      <c r="I38" s="34"/>
      <c r="J38" s="107"/>
      <c r="K38" s="34"/>
      <c r="L38" s="102"/>
      <c r="M38" s="49"/>
      <c r="N38" s="17"/>
      <c r="O38" s="17"/>
      <c r="P38" s="17"/>
      <c r="R38" s="33"/>
      <c r="S38" s="17"/>
      <c r="T38" s="38"/>
      <c r="U38" s="28"/>
      <c r="V38" s="17"/>
      <c r="W38" s="50"/>
    </row>
    <row r="39" spans="1:23" s="11" customFormat="1" ht="5.25" customHeight="1" x14ac:dyDescent="0.2">
      <c r="A39" s="17"/>
      <c r="B39" s="103"/>
      <c r="C39" s="103"/>
      <c r="D39" s="101"/>
      <c r="E39" s="108"/>
      <c r="F39" s="51"/>
      <c r="G39" s="109"/>
      <c r="H39" s="34"/>
      <c r="I39" s="34"/>
      <c r="J39" s="110"/>
      <c r="K39" s="34"/>
      <c r="L39" s="110"/>
      <c r="M39" s="54"/>
      <c r="N39" s="17"/>
      <c r="O39" s="17"/>
      <c r="P39" s="17"/>
      <c r="R39" s="17"/>
      <c r="S39" s="17"/>
      <c r="T39" s="17"/>
      <c r="U39" s="17"/>
      <c r="V39" s="17"/>
      <c r="W39" s="50"/>
    </row>
    <row r="40" spans="1:23" s="11" customFormat="1" x14ac:dyDescent="0.2">
      <c r="A40" s="17"/>
      <c r="B40" s="14" t="s">
        <v>13</v>
      </c>
      <c r="C40" s="55"/>
      <c r="D40" s="14"/>
      <c r="E40" s="34"/>
      <c r="F40" s="34"/>
      <c r="G40" s="47"/>
      <c r="H40" s="34"/>
      <c r="I40" s="34"/>
      <c r="J40" s="48"/>
      <c r="K40" s="34"/>
      <c r="L40" s="34"/>
      <c r="M40" s="49"/>
      <c r="N40" s="17"/>
      <c r="O40" s="17"/>
      <c r="P40" s="17"/>
      <c r="R40" s="33"/>
      <c r="S40" s="17"/>
      <c r="T40" s="4"/>
      <c r="U40" s="28"/>
      <c r="V40" s="17"/>
      <c r="W40" s="50"/>
    </row>
    <row r="41" spans="1:23" s="11" customFormat="1" ht="6" customHeight="1" x14ac:dyDescent="0.2">
      <c r="A41" s="17"/>
      <c r="B41" s="55"/>
      <c r="C41" s="55"/>
      <c r="D41" s="14"/>
      <c r="E41" s="34"/>
      <c r="F41" s="34"/>
      <c r="G41" s="47"/>
      <c r="H41" s="34"/>
      <c r="I41" s="34"/>
      <c r="J41" s="48"/>
      <c r="K41" s="34"/>
      <c r="L41" s="34"/>
      <c r="M41" s="49"/>
      <c r="N41" s="17"/>
      <c r="O41" s="17"/>
      <c r="P41" s="17"/>
      <c r="R41" s="17"/>
      <c r="S41" s="3"/>
      <c r="T41" s="17"/>
      <c r="U41" s="17"/>
      <c r="V41" s="17"/>
      <c r="W41" s="50"/>
    </row>
    <row r="42" spans="1:23" s="11" customFormat="1" x14ac:dyDescent="0.2">
      <c r="A42" s="17"/>
      <c r="B42" s="55"/>
      <c r="C42" s="14" t="s">
        <v>14</v>
      </c>
      <c r="D42" s="14"/>
      <c r="E42" s="34"/>
      <c r="F42" s="34"/>
      <c r="G42" s="47"/>
      <c r="H42" s="47"/>
      <c r="I42" s="47"/>
      <c r="J42" s="47"/>
      <c r="K42" s="47"/>
      <c r="L42" s="48"/>
      <c r="M42" s="49"/>
      <c r="N42" s="17"/>
      <c r="O42" s="17"/>
      <c r="P42" s="17"/>
      <c r="R42" s="33"/>
      <c r="S42" s="16"/>
      <c r="T42" s="17"/>
      <c r="U42" s="28"/>
      <c r="V42" s="17"/>
      <c r="W42" s="50"/>
    </row>
    <row r="43" spans="1:23" s="11" customFormat="1" outlineLevel="1" x14ac:dyDescent="0.2">
      <c r="A43" s="59" t="s">
        <v>15</v>
      </c>
      <c r="B43" s="55"/>
      <c r="C43" s="14" t="s">
        <v>7</v>
      </c>
      <c r="D43" s="14" t="s">
        <v>43</v>
      </c>
      <c r="E43" s="34"/>
      <c r="F43" s="34"/>
      <c r="G43" s="56">
        <v>320104615.44000077</v>
      </c>
      <c r="H43" s="33"/>
      <c r="I43" s="33"/>
      <c r="J43" s="33">
        <f>+L43-G43</f>
        <v>-10670153.839999914</v>
      </c>
      <c r="K43" s="47"/>
      <c r="L43" s="56">
        <v>309434461.60000086</v>
      </c>
      <c r="M43" s="49"/>
      <c r="N43" s="34"/>
      <c r="O43" s="14"/>
      <c r="P43" s="58"/>
      <c r="R43" s="57"/>
      <c r="S43" s="17"/>
      <c r="T43" s="17"/>
      <c r="U43" s="17"/>
      <c r="V43" s="17"/>
    </row>
    <row r="44" spans="1:23" s="11" customFormat="1" outlineLevel="1" x14ac:dyDescent="0.2">
      <c r="A44" s="59" t="s">
        <v>16</v>
      </c>
      <c r="B44" s="55"/>
      <c r="C44" s="14" t="s">
        <v>7</v>
      </c>
      <c r="D44" s="14" t="s">
        <v>33</v>
      </c>
      <c r="E44" s="34"/>
      <c r="F44" s="34"/>
      <c r="G44" s="56">
        <v>317437076.98000079</v>
      </c>
      <c r="H44" s="33"/>
      <c r="I44" s="33"/>
      <c r="J44" s="33">
        <f>+L44-G44</f>
        <v>-10670153.839999914</v>
      </c>
      <c r="K44" s="47"/>
      <c r="L44" s="56">
        <v>306766923.14000088</v>
      </c>
      <c r="M44" s="49"/>
      <c r="N44" s="61"/>
      <c r="O44" s="14"/>
      <c r="P44" s="17"/>
      <c r="R44" s="57"/>
      <c r="S44" s="16"/>
      <c r="T44" s="14"/>
      <c r="U44" s="14"/>
      <c r="V44" s="17"/>
    </row>
    <row r="45" spans="1:23" s="11" customFormat="1" ht="6" customHeight="1" outlineLevel="1" x14ac:dyDescent="0.2">
      <c r="A45" s="17"/>
      <c r="B45" s="55"/>
      <c r="C45" s="62"/>
      <c r="D45" s="14"/>
      <c r="E45" s="34"/>
      <c r="F45" s="34"/>
      <c r="G45" s="41"/>
      <c r="H45" s="34"/>
      <c r="I45" s="34"/>
      <c r="J45" s="60"/>
      <c r="K45" s="34"/>
      <c r="L45" s="42"/>
      <c r="M45" s="49"/>
      <c r="N45" s="61"/>
      <c r="O45" s="14"/>
      <c r="P45" s="17"/>
      <c r="S45" s="16"/>
      <c r="T45" s="14"/>
      <c r="U45" s="14"/>
      <c r="V45" s="17"/>
    </row>
    <row r="46" spans="1:23" s="11" customFormat="1" x14ac:dyDescent="0.2">
      <c r="A46" s="17"/>
      <c r="B46" s="55"/>
      <c r="C46" s="62"/>
      <c r="D46" s="63"/>
      <c r="E46" s="34"/>
      <c r="F46" s="34"/>
      <c r="G46" s="82">
        <f>SUM(G43:G44)</f>
        <v>637541692.42000151</v>
      </c>
      <c r="H46" s="34"/>
      <c r="I46" s="34"/>
      <c r="J46" s="82">
        <f>SUM(J43:J44)</f>
        <v>-21340307.679999828</v>
      </c>
      <c r="K46" s="34"/>
      <c r="L46" s="82">
        <f>SUM(L43:L44)</f>
        <v>616201384.74000168</v>
      </c>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11" customFormat="1" x14ac:dyDescent="0.2">
      <c r="A48" s="17"/>
      <c r="B48" s="55"/>
      <c r="C48" s="62"/>
      <c r="D48" s="63"/>
      <c r="E48" s="34"/>
      <c r="F48" s="34"/>
      <c r="G48" s="33"/>
      <c r="H48" s="34"/>
      <c r="I48" s="34"/>
      <c r="J48" s="33"/>
      <c r="K48" s="34"/>
      <c r="L48" s="33"/>
      <c r="M48" s="49"/>
      <c r="N48" s="61"/>
      <c r="O48" s="14"/>
      <c r="P48" s="17"/>
      <c r="R48" s="57"/>
      <c r="S48" s="16"/>
      <c r="T48" s="14"/>
      <c r="U48" s="14"/>
      <c r="V48" s="17"/>
    </row>
    <row r="49" spans="1:23" s="86" customFormat="1" ht="15" customHeight="1" x14ac:dyDescent="0.2">
      <c r="A49" s="282" t="s">
        <v>48</v>
      </c>
      <c r="B49" s="283"/>
      <c r="C49" s="85" t="s">
        <v>51</v>
      </c>
      <c r="D49" s="85"/>
      <c r="E49" s="85"/>
      <c r="F49" s="85"/>
      <c r="G49" s="85"/>
      <c r="H49" s="85"/>
      <c r="I49" s="85"/>
      <c r="J49" s="85"/>
      <c r="K49" s="85"/>
      <c r="L49" s="85"/>
      <c r="M49" s="85"/>
      <c r="N49" s="85"/>
      <c r="O49" s="85"/>
      <c r="P49" s="85"/>
      <c r="R49" s="87"/>
      <c r="S49" s="88"/>
      <c r="T49" s="88"/>
      <c r="U49" s="88"/>
      <c r="V49" s="88"/>
    </row>
    <row r="50" spans="1:23" s="86" customFormat="1" ht="15" customHeight="1" x14ac:dyDescent="0.2">
      <c r="A50" s="284" t="s">
        <v>50</v>
      </c>
      <c r="B50" s="285"/>
      <c r="C50" s="86" t="s">
        <v>54</v>
      </c>
      <c r="E50" s="89"/>
      <c r="F50" s="125" t="s">
        <v>130</v>
      </c>
      <c r="J50" s="90"/>
      <c r="K50" s="90"/>
      <c r="L50" s="90"/>
      <c r="M50" s="90"/>
      <c r="N50" s="89"/>
      <c r="P50" s="91"/>
      <c r="R50" s="92"/>
      <c r="S50" s="88"/>
      <c r="T50" s="88"/>
      <c r="U50" s="88"/>
      <c r="V50" s="88"/>
    </row>
    <row r="51" spans="1:23" s="86" customFormat="1" ht="15" customHeight="1" x14ac:dyDescent="0.2">
      <c r="A51" s="284" t="s">
        <v>52</v>
      </c>
      <c r="B51" s="284"/>
      <c r="C51" s="86" t="s">
        <v>53</v>
      </c>
      <c r="E51" s="93"/>
      <c r="F51" s="93"/>
      <c r="H51" s="90"/>
      <c r="I51" s="90"/>
      <c r="J51" s="90"/>
      <c r="K51" s="90"/>
      <c r="L51" s="90"/>
      <c r="M51" s="90"/>
      <c r="N51" s="94"/>
      <c r="R51" s="88"/>
      <c r="S51" s="88"/>
      <c r="T51" s="88"/>
      <c r="U51" s="88"/>
      <c r="V51" s="88"/>
    </row>
    <row r="52" spans="1:23" s="7" customFormat="1" ht="15" x14ac:dyDescent="0.25">
      <c r="A52" s="83"/>
      <c r="B52" s="83"/>
      <c r="C52" s="83"/>
      <c r="D52" s="83"/>
      <c r="E52" s="83"/>
      <c r="F52" s="83"/>
      <c r="G52" s="83"/>
      <c r="H52" s="83"/>
      <c r="I52" s="83"/>
      <c r="J52" s="83"/>
      <c r="K52" s="83"/>
      <c r="L52" s="83"/>
      <c r="M52" s="83"/>
      <c r="N52" s="83"/>
      <c r="O52" s="83"/>
      <c r="P52" s="83"/>
      <c r="R52" s="10"/>
      <c r="S52" s="10"/>
      <c r="T52" s="10"/>
      <c r="U52" s="10"/>
      <c r="V52" s="10"/>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71"/>
      <c r="K56" s="71"/>
      <c r="L56" s="71"/>
      <c r="M56" s="71"/>
      <c r="N56" s="71"/>
      <c r="P56" s="1"/>
      <c r="Q56" s="1"/>
      <c r="R56" s="3"/>
      <c r="S56" s="3"/>
      <c r="T56" s="4"/>
      <c r="U56" s="4"/>
      <c r="V56" s="4"/>
      <c r="W56" s="1"/>
    </row>
    <row r="57" spans="1:23" s="7" customFormat="1" x14ac:dyDescent="0.2">
      <c r="A57" s="1"/>
      <c r="D57" s="1"/>
      <c r="E57" s="1"/>
      <c r="F57" s="1"/>
      <c r="G57" s="1"/>
      <c r="H57" s="1"/>
      <c r="I57" s="1"/>
      <c r="J57" s="1"/>
      <c r="K57" s="1"/>
      <c r="L57" s="1"/>
      <c r="M57" s="1"/>
      <c r="N57" s="72"/>
      <c r="P57" s="1"/>
      <c r="Q57" s="1"/>
      <c r="R57" s="3"/>
      <c r="S57" s="3"/>
      <c r="T57" s="4"/>
      <c r="U57" s="4"/>
      <c r="V57" s="4"/>
      <c r="W57" s="1"/>
    </row>
  </sheetData>
  <mergeCells count="13">
    <mergeCell ref="N21:N22"/>
    <mergeCell ref="P21:P22"/>
    <mergeCell ref="A49:B49"/>
    <mergeCell ref="A50:B50"/>
    <mergeCell ref="A51:B51"/>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6"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1" tint="0.499984740745262"/>
    <pageSetUpPr fitToPage="1"/>
  </sheetPr>
  <dimension ref="A1:W54"/>
  <sheetViews>
    <sheetView showGridLines="0" topLeftCell="A10"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118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46"/>
      <c r="G8" s="271" t="s">
        <v>99</v>
      </c>
      <c r="H8" s="20"/>
      <c r="I8" s="21"/>
      <c r="J8" s="280" t="s">
        <v>5</v>
      </c>
      <c r="K8" s="12"/>
      <c r="L8" s="271" t="s">
        <v>119</v>
      </c>
      <c r="M8" s="12"/>
      <c r="Q8" s="145"/>
      <c r="R8" s="16"/>
      <c r="S8" s="16"/>
      <c r="T8" s="17"/>
      <c r="U8" s="17"/>
      <c r="V8" s="17"/>
    </row>
    <row r="9" spans="1:22" s="23" customFormat="1" x14ac:dyDescent="0.2">
      <c r="B9" s="24"/>
      <c r="C9" s="29"/>
      <c r="D9" s="24"/>
      <c r="E9" s="281"/>
      <c r="F9" s="29"/>
      <c r="G9" s="272"/>
      <c r="H9" s="111"/>
      <c r="I9" s="27"/>
      <c r="J9" s="281"/>
      <c r="K9" s="30"/>
      <c r="L9" s="272"/>
      <c r="M9" s="145"/>
      <c r="Q9" s="145"/>
      <c r="R9" s="16"/>
      <c r="S9" s="26"/>
      <c r="T9" s="27"/>
      <c r="U9" s="28"/>
      <c r="V9" s="27"/>
    </row>
    <row r="10" spans="1:22" s="23" customFormat="1" ht="20.25" customHeight="1" x14ac:dyDescent="0.25">
      <c r="A10" s="27"/>
      <c r="B10" s="96" t="s">
        <v>6</v>
      </c>
      <c r="C10" s="97"/>
      <c r="D10" s="98"/>
      <c r="E10" s="97"/>
      <c r="F10" s="29"/>
      <c r="G10" s="99"/>
      <c r="H10" s="30"/>
      <c r="I10" s="27"/>
      <c r="J10" s="97"/>
      <c r="K10" s="30"/>
      <c r="L10" s="99"/>
      <c r="M10" s="147"/>
      <c r="N10" s="147"/>
      <c r="O10" s="30"/>
      <c r="P10" s="147"/>
      <c r="Q10" s="145"/>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-4280112.0000001192</v>
      </c>
      <c r="K11" s="35"/>
      <c r="L11" s="34">
        <v>978377048.01999974</v>
      </c>
      <c r="M11" s="147"/>
      <c r="N11" s="36"/>
      <c r="O11" s="30"/>
      <c r="P11" s="34"/>
      <c r="Q11" s="147"/>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-20284064.690000534</v>
      </c>
      <c r="K12" s="35"/>
      <c r="L12" s="34">
        <v>4636669165.8800001</v>
      </c>
      <c r="M12" s="34"/>
      <c r="N12" s="80"/>
      <c r="O12" s="7"/>
      <c r="Q12" s="34"/>
      <c r="R12" s="288"/>
      <c r="S12" s="288"/>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-7460043.870000124</v>
      </c>
      <c r="K13" s="35"/>
      <c r="L13" s="34">
        <v>1677795635.1100001</v>
      </c>
      <c r="M13" s="34"/>
      <c r="Q13" s="34"/>
      <c r="R13" s="288"/>
      <c r="S13" s="288"/>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-8817925.8500001431</v>
      </c>
      <c r="K14" s="35"/>
      <c r="L14" s="34">
        <v>1983189072.6200001</v>
      </c>
      <c r="M14" s="34"/>
      <c r="Q14" s="34"/>
      <c r="R14" s="288"/>
      <c r="S14" s="288"/>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-5998935.6900000572</v>
      </c>
      <c r="K15" s="14"/>
      <c r="L15" s="34">
        <v>1349186182.1099997</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-19561746.829999924</v>
      </c>
      <c r="K16" s="17"/>
      <c r="L16" s="34">
        <v>4399520159.1100006</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-9967025.2699999809</v>
      </c>
      <c r="K17" s="4"/>
      <c r="L17" s="34">
        <v>1348803901.6399999</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-7427727.5300002098</v>
      </c>
      <c r="K18" s="4"/>
      <c r="L18" s="34">
        <v>1970506086.4599996</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-4209525.6400001049</v>
      </c>
      <c r="K19" s="4"/>
      <c r="L19" s="34">
        <v>1315256703.0799999</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-3722903.4699999094</v>
      </c>
      <c r="K20" s="10"/>
      <c r="L20" s="42">
        <v>987651190.65999985</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-91730010.840001106</v>
      </c>
      <c r="K21" s="4"/>
      <c r="L21" s="82">
        <f>SUM(L11:L20)</f>
        <v>20646955144.689999</v>
      </c>
      <c r="M21" s="4"/>
      <c r="N21" s="271" t="s">
        <v>120</v>
      </c>
      <c r="O21" s="10"/>
      <c r="P21" s="271" t="s">
        <v>121</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47"/>
      <c r="N24" s="34" t="e">
        <f>#REF!</f>
        <v>#REF!</v>
      </c>
      <c r="O24" s="30"/>
      <c r="P24" s="34" t="e">
        <f>+L24-N24</f>
        <v>#REF!</v>
      </c>
      <c r="Q24" s="147"/>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47"/>
      <c r="N25" s="34" t="e">
        <f>#REF!</f>
        <v>#REF!</v>
      </c>
      <c r="O25" s="30"/>
      <c r="P25" s="34" t="e">
        <f>+L25-N25</f>
        <v>#REF!</v>
      </c>
      <c r="Q25" s="147"/>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47"/>
      <c r="N26" s="34">
        <v>0</v>
      </c>
      <c r="O26" s="30"/>
      <c r="P26" s="34">
        <f>+L26-N26</f>
        <v>637014515</v>
      </c>
      <c r="Q26" s="147"/>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47"/>
      <c r="N27" s="42" t="e">
        <f>#REF!</f>
        <v>#REF!</v>
      </c>
      <c r="O27" s="30"/>
      <c r="P27" s="42" t="e">
        <f>+L27-N27</f>
        <v>#REF!</v>
      </c>
      <c r="Q27" s="147"/>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33</v>
      </c>
      <c r="D30" s="14"/>
      <c r="E30" s="33">
        <v>500000000</v>
      </c>
      <c r="F30" s="33"/>
      <c r="G30" s="33">
        <v>0</v>
      </c>
      <c r="H30" s="34"/>
      <c r="I30" s="34"/>
      <c r="J30" s="33">
        <v>-250000000</v>
      </c>
      <c r="K30" s="35"/>
      <c r="L30" s="33" t="e">
        <f>#REF!</f>
        <v>#REF!</v>
      </c>
      <c r="M30" s="147"/>
      <c r="N30" s="149"/>
      <c r="O30" s="151"/>
      <c r="P30" s="149"/>
      <c r="Q30" s="147"/>
      <c r="R30" s="45"/>
      <c r="S30" s="27"/>
      <c r="T30" s="27"/>
      <c r="U30" s="28"/>
      <c r="V30" s="27"/>
    </row>
    <row r="31" spans="1:22" s="23" customFormat="1" outlineLevel="1" x14ac:dyDescent="0.2">
      <c r="A31" s="27"/>
      <c r="B31" s="30"/>
      <c r="C31" s="14" t="s">
        <v>39</v>
      </c>
      <c r="D31" s="14"/>
      <c r="E31" s="33">
        <v>500000000</v>
      </c>
      <c r="F31" s="33"/>
      <c r="G31" s="33"/>
      <c r="H31" s="34"/>
      <c r="I31" s="34"/>
      <c r="J31" s="33">
        <f>L31-E31</f>
        <v>-500000000</v>
      </c>
      <c r="K31" s="35"/>
      <c r="L31" s="33">
        <v>0</v>
      </c>
      <c r="M31" s="147"/>
      <c r="N31" s="149"/>
      <c r="O31" s="151"/>
      <c r="P31" s="149"/>
      <c r="Q31" s="147"/>
      <c r="R31" s="45"/>
      <c r="S31" s="27"/>
      <c r="T31" s="27"/>
      <c r="U31" s="28"/>
      <c r="V31" s="27"/>
    </row>
    <row r="32" spans="1:22" s="11" customFormat="1" outlineLevel="1" x14ac:dyDescent="0.2">
      <c r="A32" s="17"/>
      <c r="B32" s="14"/>
      <c r="C32" s="14" t="s">
        <v>31</v>
      </c>
      <c r="D32" s="14"/>
      <c r="E32" s="34" t="e">
        <f>#REF!</f>
        <v>#REF!</v>
      </c>
      <c r="F32" s="33"/>
      <c r="G32" s="34"/>
      <c r="H32" s="34"/>
      <c r="I32" s="34"/>
      <c r="J32" s="34" t="e">
        <f>E32</f>
        <v>#REF!</v>
      </c>
      <c r="K32" s="35"/>
      <c r="L32" s="34" t="e">
        <f>#REF!</f>
        <v>#REF!</v>
      </c>
      <c r="M32" s="34"/>
      <c r="N32" s="149"/>
      <c r="O32" s="149"/>
      <c r="P32" s="150"/>
      <c r="Q32" s="17"/>
      <c r="R32" s="17"/>
      <c r="S32" s="17"/>
      <c r="T32" s="17"/>
      <c r="U32" s="17"/>
      <c r="V32" s="17"/>
    </row>
    <row r="33" spans="1:23" s="11" customFormat="1" outlineLevel="1" x14ac:dyDescent="0.2">
      <c r="A33" s="17"/>
      <c r="B33" s="14"/>
      <c r="C33" s="14"/>
      <c r="D33" s="14"/>
      <c r="E33" s="34"/>
      <c r="F33" s="33"/>
      <c r="G33" s="34"/>
      <c r="H33" s="34"/>
      <c r="I33" s="34"/>
      <c r="J33" s="34"/>
      <c r="K33" s="35"/>
      <c r="L33" s="34"/>
      <c r="M33" s="34"/>
      <c r="N33" s="149"/>
      <c r="O33" s="149"/>
      <c r="P33" s="150"/>
      <c r="Q33" s="17"/>
      <c r="R33" s="17"/>
      <c r="S33" s="17"/>
      <c r="T33" s="17"/>
      <c r="U33" s="17"/>
      <c r="V33" s="17"/>
    </row>
    <row r="34" spans="1:23" s="11" customFormat="1" ht="14.25" customHeight="1" x14ac:dyDescent="0.2">
      <c r="A34" s="17"/>
      <c r="B34" s="14"/>
      <c r="C34" s="14"/>
      <c r="D34" s="14"/>
      <c r="E34" s="81" t="e">
        <f>SUM(E30:E32)</f>
        <v>#REF!</v>
      </c>
      <c r="F34" s="33"/>
      <c r="G34" s="81">
        <f>SUM(G30:G32)</f>
        <v>0</v>
      </c>
      <c r="H34" s="34"/>
      <c r="I34" s="34"/>
      <c r="J34" s="81" t="e">
        <f>SUM(J30:J32)</f>
        <v>#REF!</v>
      </c>
      <c r="K34" s="35"/>
      <c r="L34" s="81" t="e">
        <f>SUM(L30:L32)</f>
        <v>#REF!</v>
      </c>
      <c r="M34" s="34"/>
      <c r="N34" s="149"/>
      <c r="O34" s="149"/>
      <c r="P34" s="150"/>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50"/>
      <c r="O35" s="150"/>
      <c r="P35" s="150"/>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56">
        <v>320104615.44000077</v>
      </c>
      <c r="H40" s="33"/>
      <c r="I40" s="33"/>
      <c r="J40" s="33">
        <f>+L40-G40</f>
        <v>-13337692.299999893</v>
      </c>
      <c r="K40" s="47"/>
      <c r="L40" s="56">
        <v>306766923.14000088</v>
      </c>
      <c r="M40" s="49"/>
      <c r="N40" s="34"/>
      <c r="O40" s="34"/>
      <c r="P40" s="58"/>
      <c r="Q40" s="57"/>
      <c r="R40" s="57"/>
      <c r="S40" s="58"/>
      <c r="T40" s="152"/>
      <c r="U40" s="17"/>
      <c r="V40" s="17"/>
    </row>
    <row r="41" spans="1:23" s="11" customFormat="1" outlineLevel="1" x14ac:dyDescent="0.2">
      <c r="A41" s="59" t="s">
        <v>16</v>
      </c>
      <c r="B41" s="55"/>
      <c r="C41" s="14" t="s">
        <v>7</v>
      </c>
      <c r="D41" s="14" t="s">
        <v>33</v>
      </c>
      <c r="E41" s="34"/>
      <c r="F41" s="34"/>
      <c r="G41" s="56">
        <v>317437076.98000079</v>
      </c>
      <c r="H41" s="33"/>
      <c r="I41" s="33"/>
      <c r="J41" s="33">
        <f>+L41-G41</f>
        <v>-13337692.299999893</v>
      </c>
      <c r="K41" s="47"/>
      <c r="L41" s="56">
        <v>304099384.6800009</v>
      </c>
      <c r="M41" s="49"/>
      <c r="N41" s="34"/>
      <c r="O41" s="34"/>
      <c r="P41" s="58"/>
      <c r="Q41" s="57"/>
      <c r="R41" s="57"/>
      <c r="S41" s="153"/>
      <c r="T41" s="154"/>
      <c r="U41" s="14"/>
      <c r="V41" s="17"/>
    </row>
    <row r="42" spans="1:23" s="11" customFormat="1" ht="6" customHeight="1" outlineLevel="1" x14ac:dyDescent="0.2">
      <c r="A42" s="17"/>
      <c r="B42" s="55"/>
      <c r="C42" s="62"/>
      <c r="D42" s="14"/>
      <c r="E42" s="34"/>
      <c r="F42" s="34"/>
      <c r="G42" s="41"/>
      <c r="H42" s="34"/>
      <c r="I42" s="34"/>
      <c r="J42" s="60"/>
      <c r="K42" s="34"/>
      <c r="L42" s="42"/>
      <c r="M42" s="49"/>
      <c r="N42" s="34"/>
      <c r="O42" s="34"/>
      <c r="P42" s="58"/>
      <c r="Q42" s="57"/>
      <c r="R42" s="57"/>
      <c r="S42" s="153"/>
      <c r="T42" s="154"/>
      <c r="U42" s="14"/>
      <c r="V42" s="17"/>
    </row>
    <row r="43" spans="1:23" s="11" customFormat="1" x14ac:dyDescent="0.2">
      <c r="A43" s="17"/>
      <c r="B43" s="55"/>
      <c r="C43" s="62"/>
      <c r="D43" s="63"/>
      <c r="E43" s="34"/>
      <c r="F43" s="34"/>
      <c r="G43" s="82">
        <f>SUM(G40:G41)</f>
        <v>637541692.42000151</v>
      </c>
      <c r="H43" s="34"/>
      <c r="I43" s="34"/>
      <c r="J43" s="82">
        <f>SUM(J40:J41)</f>
        <v>-26675384.599999785</v>
      </c>
      <c r="K43" s="34"/>
      <c r="L43" s="82">
        <f>SUM(L40:L41)</f>
        <v>610866307.82000184</v>
      </c>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34"/>
      <c r="O44" s="34"/>
      <c r="P44" s="58"/>
      <c r="Q44" s="57"/>
      <c r="R44" s="57"/>
      <c r="S44" s="153"/>
      <c r="T44" s="15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82" t="s">
        <v>48</v>
      </c>
      <c r="B46" s="283"/>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84" t="s">
        <v>50</v>
      </c>
      <c r="B47" s="285"/>
      <c r="C47" s="86" t="s">
        <v>54</v>
      </c>
      <c r="E47" s="89"/>
      <c r="F47" s="125" t="s">
        <v>131</v>
      </c>
      <c r="J47" s="90"/>
      <c r="K47" s="90"/>
      <c r="L47" s="90"/>
      <c r="M47" s="90"/>
      <c r="N47" s="89"/>
      <c r="P47" s="91"/>
      <c r="R47" s="92"/>
      <c r="S47" s="88"/>
      <c r="T47" s="88"/>
      <c r="U47" s="88"/>
      <c r="V47" s="88"/>
    </row>
    <row r="48" spans="1:23" s="86" customFormat="1" ht="15" customHeight="1" x14ac:dyDescent="0.2">
      <c r="A48" s="284" t="s">
        <v>52</v>
      </c>
      <c r="B48" s="284"/>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4">
    <mergeCell ref="R12:S14"/>
    <mergeCell ref="A1:Q1"/>
    <mergeCell ref="A2:Q2"/>
    <mergeCell ref="A3:Q3"/>
    <mergeCell ref="A4:Q4"/>
    <mergeCell ref="E8:E9"/>
    <mergeCell ref="G8:G9"/>
    <mergeCell ref="J8:J9"/>
    <mergeCell ref="L8:L9"/>
    <mergeCell ref="N21:N22"/>
    <mergeCell ref="P21:P22"/>
    <mergeCell ref="A46:B46"/>
    <mergeCell ref="A47:B47"/>
    <mergeCell ref="A48:B48"/>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1" tint="0.499984740745262"/>
    <pageSetUpPr fitToPage="1"/>
  </sheetPr>
  <dimension ref="A1:W53"/>
  <sheetViews>
    <sheetView showGridLines="0" topLeftCell="A16"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122</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56"/>
      <c r="G8" s="271" t="s">
        <v>99</v>
      </c>
      <c r="H8" s="20"/>
      <c r="I8" s="21"/>
      <c r="J8" s="280" t="s">
        <v>5</v>
      </c>
      <c r="K8" s="12"/>
      <c r="L8" s="271" t="s">
        <v>127</v>
      </c>
      <c r="M8" s="12"/>
      <c r="Q8" s="155"/>
      <c r="R8" s="16"/>
      <c r="S8" s="16"/>
      <c r="T8" s="17"/>
      <c r="U8" s="17"/>
      <c r="V8" s="17"/>
    </row>
    <row r="9" spans="1:22" s="23" customFormat="1" x14ac:dyDescent="0.2">
      <c r="B9" s="24"/>
      <c r="C9" s="29"/>
      <c r="D9" s="24"/>
      <c r="E9" s="281"/>
      <c r="F9" s="29"/>
      <c r="G9" s="272"/>
      <c r="H9" s="111"/>
      <c r="I9" s="27"/>
      <c r="J9" s="281"/>
      <c r="K9" s="30"/>
      <c r="L9" s="272"/>
      <c r="M9" s="155"/>
      <c r="Q9" s="155"/>
      <c r="R9" s="16"/>
      <c r="S9" s="26"/>
      <c r="T9" s="27"/>
      <c r="U9" s="28"/>
      <c r="V9" s="27"/>
    </row>
    <row r="10" spans="1:22" s="23" customFormat="1" ht="20.25" customHeight="1" x14ac:dyDescent="0.25">
      <c r="A10" s="27"/>
      <c r="B10" s="96" t="s">
        <v>6</v>
      </c>
      <c r="C10" s="97"/>
      <c r="D10" s="98"/>
      <c r="E10" s="97"/>
      <c r="F10" s="29"/>
      <c r="G10" s="99"/>
      <c r="H10" s="30"/>
      <c r="I10" s="27"/>
      <c r="J10" s="97"/>
      <c r="K10" s="30"/>
      <c r="L10" s="99"/>
      <c r="M10" s="157"/>
      <c r="N10" s="157"/>
      <c r="O10" s="30"/>
      <c r="P10" s="157"/>
      <c r="Q10" s="155"/>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-5151604.2500001192</v>
      </c>
      <c r="K11" s="35"/>
      <c r="L11" s="34">
        <v>977505555.76999974</v>
      </c>
      <c r="M11" s="157"/>
      <c r="N11" s="36"/>
      <c r="O11" s="30"/>
      <c r="P11" s="34"/>
      <c r="Q11" s="157"/>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-24414191.470000267</v>
      </c>
      <c r="K12" s="35"/>
      <c r="L12" s="34">
        <v>4632539039.1000004</v>
      </c>
      <c r="M12" s="34"/>
      <c r="N12" s="80"/>
      <c r="O12" s="7"/>
      <c r="Q12" s="34"/>
      <c r="R12" s="288"/>
      <c r="S12" s="288"/>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-9010742.0000002384</v>
      </c>
      <c r="K13" s="35"/>
      <c r="L13" s="34">
        <v>1676244936.98</v>
      </c>
      <c r="M13" s="34"/>
      <c r="Q13" s="34"/>
      <c r="R13" s="288"/>
      <c r="S13" s="288"/>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-10650883.050000191</v>
      </c>
      <c r="K14" s="35"/>
      <c r="L14" s="34">
        <v>1981356115.4200001</v>
      </c>
      <c r="M14" s="34"/>
      <c r="Q14" s="34"/>
      <c r="R14" s="288"/>
      <c r="S14" s="288"/>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-7245917.4100000858</v>
      </c>
      <c r="K15" s="14"/>
      <c r="L15" s="34">
        <v>1347939200.3899996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-23627991.590000153</v>
      </c>
      <c r="K16" s="17"/>
      <c r="L16" s="34">
        <v>4395453914.3500004</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-12038842.5</v>
      </c>
      <c r="K17" s="4"/>
      <c r="L17" s="34">
        <v>1346732084.4099998</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-8971708.1500000954</v>
      </c>
      <c r="K18" s="4"/>
      <c r="L18" s="34">
        <v>1968962105.8399997</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-5084547.7800002098</v>
      </c>
      <c r="K19" s="4"/>
      <c r="L19" s="34">
        <v>1314381680.9399998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-4496772.8399999142</v>
      </c>
      <c r="K20" s="10"/>
      <c r="L20" s="42">
        <v>986877321.28999984</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-110693201.04000127</v>
      </c>
      <c r="K21" s="4"/>
      <c r="L21" s="82">
        <f>SUM(L11:L20)</f>
        <v>20627991954.489998</v>
      </c>
      <c r="M21" s="4"/>
      <c r="N21" s="271" t="s">
        <v>132</v>
      </c>
      <c r="O21" s="10"/>
      <c r="P21" s="271" t="s">
        <v>133</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57"/>
      <c r="N24" s="34" t="e">
        <f>#REF!</f>
        <v>#REF!</v>
      </c>
      <c r="O24" s="30"/>
      <c r="P24" s="34" t="e">
        <f>+L24-N24</f>
        <v>#REF!</v>
      </c>
      <c r="Q24" s="157"/>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57"/>
      <c r="N25" s="34" t="e">
        <f>#REF!</f>
        <v>#REF!</v>
      </c>
      <c r="O25" s="30"/>
      <c r="P25" s="34" t="e">
        <f>+L25-N25</f>
        <v>#REF!</v>
      </c>
      <c r="Q25" s="157"/>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57"/>
      <c r="N26" s="34">
        <v>0</v>
      </c>
      <c r="O26" s="30"/>
      <c r="P26" s="34">
        <f>+L26-N26</f>
        <v>637014515</v>
      </c>
      <c r="Q26" s="157"/>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57"/>
      <c r="N27" s="42" t="e">
        <f>#REF!</f>
        <v>#REF!</v>
      </c>
      <c r="O27" s="30"/>
      <c r="P27" s="42" t="e">
        <f>+L27-N27</f>
        <v>#REF!</v>
      </c>
      <c r="Q27" s="157"/>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t="s">
        <v>33</v>
      </c>
      <c r="D30" s="14"/>
      <c r="E30" s="33">
        <v>500000000</v>
      </c>
      <c r="F30" s="33"/>
      <c r="G30" s="33">
        <v>0</v>
      </c>
      <c r="H30" s="34"/>
      <c r="I30" s="34"/>
      <c r="J30" s="33">
        <v>-375000000</v>
      </c>
      <c r="K30" s="35"/>
      <c r="L30" s="33" t="e">
        <f>#REF!</f>
        <v>#REF!</v>
      </c>
      <c r="M30" s="157"/>
      <c r="N30" s="149"/>
      <c r="O30" s="151"/>
      <c r="P30" s="149"/>
      <c r="Q30" s="157"/>
      <c r="R30" s="45"/>
      <c r="S30" s="27"/>
      <c r="T30" s="27"/>
      <c r="U30" s="28"/>
      <c r="V30" s="27"/>
    </row>
    <row r="31" spans="1:22" s="11" customFormat="1" outlineLevel="1" x14ac:dyDescent="0.2">
      <c r="A31" s="17"/>
      <c r="B31" s="14"/>
      <c r="C31" s="14" t="s">
        <v>31</v>
      </c>
      <c r="D31" s="14"/>
      <c r="E31" s="34" t="e">
        <f>#REF!</f>
        <v>#REF!</v>
      </c>
      <c r="F31" s="33"/>
      <c r="G31" s="34"/>
      <c r="H31" s="34"/>
      <c r="I31" s="34"/>
      <c r="J31" s="33" t="e">
        <f>#REF!</f>
        <v>#REF!</v>
      </c>
      <c r="K31" s="35"/>
      <c r="L31" s="34" t="e">
        <f>#REF!</f>
        <v>#REF!</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t="e">
        <f>SUM(E30:E31)</f>
        <v>#REF!</v>
      </c>
      <c r="F33" s="33"/>
      <c r="G33" s="81">
        <f>SUM(G30:G31)</f>
        <v>0</v>
      </c>
      <c r="H33" s="34"/>
      <c r="I33" s="34"/>
      <c r="J33" s="81" t="e">
        <f>SUM(J30:J31)</f>
        <v>#REF!</v>
      </c>
      <c r="K33" s="35"/>
      <c r="L33" s="81" t="e">
        <f>SUM(L30:L31)</f>
        <v>#REF!</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-16005230.759999871</v>
      </c>
      <c r="K39" s="47"/>
      <c r="L39" s="56">
        <v>304099384.6800009</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-16005230.759999871</v>
      </c>
      <c r="K40" s="47"/>
      <c r="L40" s="56">
        <v>301431846.22000092</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-32010461.519999743</v>
      </c>
      <c r="K42" s="34"/>
      <c r="L42" s="82">
        <f>SUM(L39:L40)</f>
        <v>605531230.90000176</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84" t="s">
        <v>50</v>
      </c>
      <c r="B46" s="285"/>
      <c r="C46" s="86" t="s">
        <v>54</v>
      </c>
      <c r="E46" s="89"/>
      <c r="F46" s="125" t="s">
        <v>137</v>
      </c>
      <c r="J46" s="90"/>
      <c r="K46" s="90"/>
      <c r="L46" s="90"/>
      <c r="M46" s="90"/>
      <c r="N46" s="89"/>
      <c r="P46" s="91"/>
      <c r="R46" s="92"/>
      <c r="S46" s="88"/>
      <c r="T46" s="88"/>
      <c r="U46" s="88"/>
      <c r="V46" s="88"/>
    </row>
    <row r="47" spans="1:23" s="86" customFormat="1" ht="15" customHeight="1" x14ac:dyDescent="0.2">
      <c r="A47" s="284" t="s">
        <v>52</v>
      </c>
      <c r="B47" s="284"/>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1" tint="0.499984740745262"/>
    <pageSetUpPr fitToPage="1"/>
  </sheetPr>
  <dimension ref="A1:W53"/>
  <sheetViews>
    <sheetView showGridLines="0" topLeftCell="A4"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123</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59"/>
      <c r="G8" s="271" t="s">
        <v>99</v>
      </c>
      <c r="H8" s="20"/>
      <c r="I8" s="21"/>
      <c r="J8" s="280" t="s">
        <v>5</v>
      </c>
      <c r="K8" s="12"/>
      <c r="L8" s="271" t="s">
        <v>138</v>
      </c>
      <c r="M8" s="12"/>
      <c r="Q8" s="158"/>
      <c r="R8" s="16"/>
      <c r="S8" s="16"/>
      <c r="T8" s="17"/>
      <c r="U8" s="17"/>
      <c r="V8" s="17"/>
    </row>
    <row r="9" spans="1:22" s="23" customFormat="1" x14ac:dyDescent="0.2">
      <c r="B9" s="24"/>
      <c r="C9" s="29"/>
      <c r="D9" s="24"/>
      <c r="E9" s="281"/>
      <c r="F9" s="29"/>
      <c r="G9" s="272"/>
      <c r="H9" s="111"/>
      <c r="I9" s="27"/>
      <c r="J9" s="281"/>
      <c r="K9" s="30"/>
      <c r="L9" s="272"/>
      <c r="M9" s="158"/>
      <c r="Q9" s="158"/>
      <c r="R9" s="16"/>
      <c r="S9" s="26"/>
      <c r="T9" s="27"/>
      <c r="U9" s="28"/>
      <c r="V9" s="27"/>
    </row>
    <row r="10" spans="1:22" s="23" customFormat="1" ht="20.25" customHeight="1" x14ac:dyDescent="0.25">
      <c r="A10" s="27"/>
      <c r="B10" s="96" t="s">
        <v>6</v>
      </c>
      <c r="C10" s="97"/>
      <c r="D10" s="98"/>
      <c r="E10" s="97"/>
      <c r="F10" s="29"/>
      <c r="G10" s="99"/>
      <c r="H10" s="30"/>
      <c r="I10" s="27"/>
      <c r="J10" s="97"/>
      <c r="K10" s="30"/>
      <c r="L10" s="99"/>
      <c r="M10" s="160"/>
      <c r="N10" s="160"/>
      <c r="O10" s="30"/>
      <c r="P10" s="160"/>
      <c r="Q10" s="158"/>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-6028325.4500001669</v>
      </c>
      <c r="K11" s="35"/>
      <c r="L11" s="34">
        <v>976628834.56999969</v>
      </c>
      <c r="M11" s="160"/>
      <c r="N11" s="36"/>
      <c r="O11" s="30"/>
      <c r="P11" s="34"/>
      <c r="Q11" s="160"/>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7" si="0">+L12-G12</f>
        <v>-28569099.010000229</v>
      </c>
      <c r="K12" s="35"/>
      <c r="L12" s="34">
        <v>4628384131.5600004</v>
      </c>
      <c r="M12" s="34"/>
      <c r="N12" s="80"/>
      <c r="O12" s="7"/>
      <c r="Q12" s="34"/>
      <c r="R12" s="288"/>
      <c r="S12" s="288"/>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-10581599.210000277</v>
      </c>
      <c r="K13" s="35"/>
      <c r="L13" s="34">
        <v>1674674079.77</v>
      </c>
      <c r="M13" s="34"/>
      <c r="Q13" s="34"/>
      <c r="R13" s="288"/>
      <c r="S13" s="288"/>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-12507668.690000296</v>
      </c>
      <c r="K14" s="35"/>
      <c r="L14" s="34">
        <v>1979499329.78</v>
      </c>
      <c r="M14" s="34"/>
      <c r="Q14" s="34"/>
      <c r="R14" s="288"/>
      <c r="S14" s="288"/>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-8509109.8900001049</v>
      </c>
      <c r="K15" s="14"/>
      <c r="L15" s="34">
        <v>1346676007.9099996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-27747097.510000229</v>
      </c>
      <c r="K16" s="17"/>
      <c r="L16" s="34">
        <v>4391334808.4300003</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-14137593.359999895</v>
      </c>
      <c r="K17" s="4"/>
      <c r="L17" s="34">
        <v>1344633333.55</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+L18-G18</f>
        <v>-10535760.519999981</v>
      </c>
      <c r="K18" s="4"/>
      <c r="L18" s="34">
        <v>1967398053.4699998</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-5970945.2100002766</v>
      </c>
      <c r="K19" s="4"/>
      <c r="L19" s="34">
        <v>1313495283.5099998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-5280702.5099998713</v>
      </c>
      <c r="K20" s="10"/>
      <c r="L20" s="42">
        <v>986093391.61999989</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-129867901.36000133</v>
      </c>
      <c r="K21" s="4"/>
      <c r="L21" s="82">
        <f>SUM(L11:L20)</f>
        <v>20608817254.169998</v>
      </c>
      <c r="M21" s="4"/>
      <c r="N21" s="271" t="s">
        <v>128</v>
      </c>
      <c r="O21" s="10"/>
      <c r="P21" s="271" t="s">
        <v>129</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0"/>
      <c r="N24" s="34" t="e">
        <f>#REF!</f>
        <v>#REF!</v>
      </c>
      <c r="O24" s="30"/>
      <c r="P24" s="34" t="e">
        <f>+L24-N24</f>
        <v>#REF!</v>
      </c>
      <c r="Q24" s="160"/>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0"/>
      <c r="N25" s="34" t="e">
        <f>#REF!</f>
        <v>#REF!</v>
      </c>
      <c r="O25" s="30"/>
      <c r="P25" s="34" t="e">
        <f>+L25-N25</f>
        <v>#REF!</v>
      </c>
      <c r="Q25" s="160"/>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0"/>
      <c r="N26" s="34">
        <v>0</v>
      </c>
      <c r="O26" s="30"/>
      <c r="P26" s="34">
        <f>+L26-N26</f>
        <v>637014515</v>
      </c>
      <c r="Q26" s="160"/>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0"/>
      <c r="N27" s="42" t="e">
        <f>#REF!</f>
        <v>#REF!</v>
      </c>
      <c r="O27" s="30"/>
      <c r="P27" s="42" t="e">
        <f>+L27-N27</f>
        <v>#REF!</v>
      </c>
      <c r="Q27" s="160"/>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c r="D30" s="14"/>
      <c r="E30" s="33"/>
      <c r="F30" s="33"/>
      <c r="G30" s="33"/>
      <c r="H30" s="34"/>
      <c r="I30" s="34"/>
      <c r="J30" s="33"/>
      <c r="K30" s="35"/>
      <c r="L30" s="33"/>
      <c r="M30" s="160"/>
      <c r="N30" s="149"/>
      <c r="O30" s="151"/>
      <c r="P30" s="149"/>
      <c r="Q30" s="160"/>
      <c r="R30" s="45"/>
      <c r="S30" s="27"/>
      <c r="T30" s="27"/>
      <c r="U30" s="28"/>
      <c r="V30" s="27"/>
    </row>
    <row r="31" spans="1:22" s="11" customFormat="1" outlineLevel="1" x14ac:dyDescent="0.2">
      <c r="A31" s="17"/>
      <c r="B31" s="14"/>
      <c r="C31" s="14" t="s">
        <v>31</v>
      </c>
      <c r="D31" s="14"/>
      <c r="E31" s="34" t="e">
        <f>#REF!</f>
        <v>#REF!</v>
      </c>
      <c r="F31" s="33"/>
      <c r="G31" s="34"/>
      <c r="H31" s="34"/>
      <c r="I31" s="34"/>
      <c r="J31" s="33" t="e">
        <f>L31-E31</f>
        <v>#REF!</v>
      </c>
      <c r="K31" s="35"/>
      <c r="L31" s="34" t="e">
        <f>#REF!</f>
        <v>#REF!</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t="e">
        <f>SUM(E30:E31)</f>
        <v>#REF!</v>
      </c>
      <c r="F33" s="33"/>
      <c r="G33" s="81">
        <f>SUM(G30:G31)</f>
        <v>0</v>
      </c>
      <c r="H33" s="34"/>
      <c r="I33" s="34"/>
      <c r="J33" s="81" t="e">
        <f>SUM(J30:J31)</f>
        <v>#REF!</v>
      </c>
      <c r="K33" s="35"/>
      <c r="L33" s="81" t="e">
        <f>SUM(L30:L31)</f>
        <v>#REF!</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-18672769.21999985</v>
      </c>
      <c r="K39" s="47"/>
      <c r="L39" s="56">
        <v>301431846.22000092</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-18672769.21999985</v>
      </c>
      <c r="K40" s="47"/>
      <c r="L40" s="56">
        <v>298764307.76000094</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-37345538.4399997</v>
      </c>
      <c r="K42" s="34"/>
      <c r="L42" s="82">
        <f>SUM(L39:L40)</f>
        <v>600196153.98000193</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84" t="s">
        <v>50</v>
      </c>
      <c r="B46" s="285"/>
      <c r="C46" s="86" t="s">
        <v>54</v>
      </c>
      <c r="E46" s="89"/>
      <c r="F46" s="125" t="s">
        <v>136</v>
      </c>
      <c r="J46" s="90"/>
      <c r="K46" s="90"/>
      <c r="L46" s="90"/>
      <c r="M46" s="90"/>
      <c r="N46" s="89"/>
      <c r="P46" s="91"/>
      <c r="R46" s="92"/>
      <c r="S46" s="88"/>
      <c r="T46" s="88"/>
      <c r="U46" s="88"/>
      <c r="V46" s="88"/>
    </row>
    <row r="47" spans="1:23" s="86" customFormat="1" ht="15" customHeight="1" x14ac:dyDescent="0.2">
      <c r="A47" s="284" t="s">
        <v>52</v>
      </c>
      <c r="B47" s="284"/>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1" tint="0.499984740745262"/>
    <pageSetUpPr fitToPage="1"/>
  </sheetPr>
  <dimension ref="A1:W51"/>
  <sheetViews>
    <sheetView showGridLines="0" topLeftCell="E1" zoomScale="80" zoomScaleNormal="80" workbookViewId="0">
      <selection activeCell="G15" sqref="G15:G21"/>
    </sheetView>
  </sheetViews>
  <sheetFormatPr baseColWidth="10" defaultColWidth="11.42578125" defaultRowHeight="12.75" outlineLevelRow="1" x14ac:dyDescent="0.2"/>
  <cols>
    <col min="1" max="1" width="1.85546875" style="1" customWidth="1"/>
    <col min="2" max="2" width="2.7109375" style="7" customWidth="1"/>
    <col min="3" max="3" width="15.7109375" style="7" customWidth="1"/>
    <col min="4" max="4" width="12.5703125" style="1" customWidth="1"/>
    <col min="5" max="5" width="17.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7.140625" style="7" customWidth="1"/>
    <col min="15" max="15" width="2.285156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B1" s="275" t="s">
        <v>0</v>
      </c>
      <c r="C1" s="275"/>
      <c r="D1" s="275"/>
      <c r="E1" s="275"/>
      <c r="F1" s="275"/>
      <c r="G1" s="275"/>
      <c r="H1" s="275"/>
      <c r="I1" s="275"/>
      <c r="J1" s="275"/>
      <c r="K1" s="275"/>
      <c r="L1" s="275"/>
      <c r="M1" s="275"/>
      <c r="N1" s="275"/>
      <c r="O1" s="275"/>
      <c r="P1" s="275"/>
      <c r="Q1" s="2"/>
    </row>
    <row r="2" spans="1:22" ht="21" x14ac:dyDescent="0.35">
      <c r="B2" s="276" t="s">
        <v>1</v>
      </c>
      <c r="C2" s="276"/>
      <c r="D2" s="276"/>
      <c r="E2" s="276"/>
      <c r="F2" s="276"/>
      <c r="G2" s="276"/>
      <c r="H2" s="276"/>
      <c r="I2" s="276"/>
      <c r="J2" s="276"/>
      <c r="K2" s="276"/>
      <c r="L2" s="276"/>
      <c r="M2" s="276"/>
      <c r="N2" s="276"/>
      <c r="O2" s="276"/>
      <c r="P2" s="276"/>
      <c r="Q2" s="5"/>
    </row>
    <row r="3" spans="1:22" ht="15.75" x14ac:dyDescent="0.25">
      <c r="B3" s="277" t="s">
        <v>26</v>
      </c>
      <c r="C3" s="277"/>
      <c r="D3" s="277"/>
      <c r="E3" s="277"/>
      <c r="F3" s="277"/>
      <c r="G3" s="277"/>
      <c r="H3" s="277"/>
      <c r="I3" s="277"/>
      <c r="J3" s="277"/>
      <c r="K3" s="277"/>
      <c r="L3" s="277"/>
      <c r="M3" s="277"/>
      <c r="N3" s="277"/>
      <c r="O3" s="277"/>
      <c r="P3" s="277"/>
      <c r="Q3" s="6"/>
    </row>
    <row r="4" spans="1:22" s="7" customFormat="1" ht="15.75" customHeight="1" x14ac:dyDescent="0.2">
      <c r="B4" s="278" t="s">
        <v>2</v>
      </c>
      <c r="C4" s="278"/>
      <c r="D4" s="278"/>
      <c r="E4" s="278"/>
      <c r="F4" s="278"/>
      <c r="G4" s="278"/>
      <c r="H4" s="278"/>
      <c r="I4" s="278"/>
      <c r="J4" s="278"/>
      <c r="K4" s="278"/>
      <c r="L4" s="278"/>
      <c r="M4" s="278"/>
      <c r="N4" s="278"/>
      <c r="O4" s="278"/>
      <c r="P4" s="278"/>
      <c r="Q4" s="8"/>
      <c r="R4" s="9"/>
      <c r="S4" s="9"/>
      <c r="T4" s="10"/>
      <c r="U4" s="10"/>
      <c r="V4" s="10"/>
    </row>
    <row r="5" spans="1:22" s="11" customFormat="1" ht="11.25"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Top="1" thickBot="1" x14ac:dyDescent="0.25">
      <c r="B6" s="12"/>
      <c r="C6" s="15"/>
      <c r="D6" s="15"/>
      <c r="E6" s="279" t="s">
        <v>3</v>
      </c>
      <c r="F6" s="279"/>
      <c r="G6" s="279"/>
      <c r="H6" s="279"/>
      <c r="I6" s="279"/>
      <c r="J6" s="279"/>
      <c r="K6" s="279"/>
      <c r="L6" s="279"/>
      <c r="M6" s="279"/>
      <c r="N6" s="279"/>
      <c r="O6" s="279"/>
      <c r="P6" s="279"/>
      <c r="Q6" s="18"/>
      <c r="R6" s="17"/>
      <c r="S6" s="16"/>
      <c r="T6" s="17"/>
      <c r="U6" s="17"/>
      <c r="V6" s="17"/>
    </row>
    <row r="7" spans="1:22" s="11" customFormat="1" ht="13.5" thickTop="1" x14ac:dyDescent="0.2">
      <c r="B7" s="12"/>
      <c r="C7" s="15"/>
      <c r="D7" s="15"/>
      <c r="E7" s="18"/>
      <c r="F7" s="18"/>
      <c r="G7" s="18"/>
      <c r="H7" s="18"/>
      <c r="I7" s="18"/>
      <c r="J7" s="18"/>
      <c r="K7" s="18"/>
      <c r="L7" s="18"/>
      <c r="M7" s="18"/>
      <c r="N7" s="18"/>
      <c r="O7" s="18"/>
      <c r="P7" s="18"/>
      <c r="Q7" s="18"/>
      <c r="R7" s="16"/>
      <c r="S7" s="16"/>
      <c r="T7" s="17"/>
      <c r="U7" s="17"/>
      <c r="V7" s="17"/>
    </row>
    <row r="8" spans="1:22" s="11" customFormat="1" ht="15" customHeight="1" x14ac:dyDescent="0.2">
      <c r="B8" s="12"/>
      <c r="C8" s="12"/>
      <c r="D8" s="12"/>
      <c r="E8" s="280" t="s">
        <v>4</v>
      </c>
      <c r="F8" s="19"/>
      <c r="G8" s="271" t="s">
        <v>22</v>
      </c>
      <c r="H8" s="20"/>
      <c r="I8" s="21"/>
      <c r="J8" s="280" t="s">
        <v>5</v>
      </c>
      <c r="K8" s="12"/>
      <c r="L8" s="271" t="s">
        <v>27</v>
      </c>
      <c r="M8" s="12"/>
      <c r="N8" s="271" t="s">
        <v>28</v>
      </c>
      <c r="O8" s="12"/>
      <c r="P8" s="271" t="s">
        <v>29</v>
      </c>
      <c r="Q8" s="22"/>
      <c r="R8" s="16"/>
      <c r="S8" s="16"/>
      <c r="T8" s="17"/>
      <c r="U8" s="17"/>
      <c r="V8" s="17"/>
    </row>
    <row r="9" spans="1:22" s="23" customFormat="1" ht="27" customHeight="1" x14ac:dyDescent="0.2">
      <c r="B9" s="24"/>
      <c r="C9" s="19"/>
      <c r="D9" s="24"/>
      <c r="E9" s="281"/>
      <c r="F9" s="19"/>
      <c r="G9" s="272"/>
      <c r="H9" s="25"/>
      <c r="J9" s="281"/>
      <c r="K9" s="24"/>
      <c r="L9" s="272"/>
      <c r="M9" s="22"/>
      <c r="N9" s="272"/>
      <c r="O9" s="24"/>
      <c r="P9" s="272"/>
      <c r="Q9" s="22"/>
      <c r="R9" s="16"/>
      <c r="S9" s="26"/>
      <c r="T9" s="27"/>
      <c r="U9" s="28"/>
      <c r="V9" s="27"/>
    </row>
    <row r="10" spans="1:22" s="23" customFormat="1" ht="7.5" customHeight="1" x14ac:dyDescent="0.25">
      <c r="B10" s="24"/>
      <c r="C10" s="19"/>
      <c r="D10" s="24"/>
      <c r="E10" s="19"/>
      <c r="F10" s="19"/>
      <c r="G10" s="22"/>
      <c r="H10" s="24"/>
      <c r="I10" s="27"/>
      <c r="J10" s="29"/>
      <c r="K10" s="30"/>
      <c r="L10" s="31"/>
      <c r="M10" s="31"/>
      <c r="N10" s="31"/>
      <c r="O10" s="30"/>
      <c r="P10" s="31"/>
      <c r="Q10" s="22"/>
      <c r="R10" s="27"/>
      <c r="S10" s="27"/>
      <c r="T10" s="27"/>
      <c r="U10" s="28"/>
      <c r="V10" s="27"/>
    </row>
    <row r="11" spans="1:22" s="11" customFormat="1" ht="15" x14ac:dyDescent="0.25">
      <c r="B11" s="32" t="s">
        <v>6</v>
      </c>
      <c r="D11" s="12"/>
      <c r="E11" s="33"/>
      <c r="F11" s="33"/>
      <c r="G11" s="34"/>
      <c r="H11" s="34"/>
      <c r="I11" s="34"/>
      <c r="J11" s="33"/>
      <c r="K11" s="35"/>
      <c r="L11" s="34"/>
      <c r="M11" s="34"/>
      <c r="N11" s="34"/>
      <c r="O11" s="14"/>
      <c r="P11" s="17"/>
      <c r="Q11" s="17"/>
      <c r="R11" s="16"/>
      <c r="S11" s="26"/>
      <c r="T11" s="17"/>
      <c r="U11" s="28"/>
      <c r="V11" s="17"/>
    </row>
    <row r="12" spans="1:22" s="11" customFormat="1" ht="6" customHeight="1" x14ac:dyDescent="0.2">
      <c r="A12" s="17"/>
      <c r="B12" s="14"/>
      <c r="C12" s="14"/>
      <c r="D12" s="14"/>
      <c r="E12" s="33"/>
      <c r="F12" s="33"/>
      <c r="G12" s="34"/>
      <c r="H12" s="34"/>
      <c r="I12" s="34"/>
      <c r="J12" s="33"/>
      <c r="K12" s="35"/>
      <c r="L12" s="34"/>
      <c r="M12" s="34"/>
      <c r="N12" s="34"/>
      <c r="O12" s="14"/>
      <c r="P12" s="17"/>
      <c r="Q12" s="17"/>
      <c r="R12" s="17"/>
      <c r="S12" s="16"/>
      <c r="T12" s="17"/>
      <c r="U12" s="28"/>
      <c r="V12" s="17"/>
    </row>
    <row r="13" spans="1:22" s="23" customFormat="1" ht="12" customHeight="1" x14ac:dyDescent="0.2">
      <c r="A13" s="27"/>
      <c r="B13" s="30"/>
      <c r="C13" s="14" t="s">
        <v>7</v>
      </c>
      <c r="D13" s="14"/>
      <c r="E13" s="33">
        <v>1160000000</v>
      </c>
      <c r="F13" s="33"/>
      <c r="G13" s="34">
        <v>992421897.99999964</v>
      </c>
      <c r="H13" s="34"/>
      <c r="I13" s="34"/>
      <c r="J13" s="33">
        <f t="shared" ref="J13:J21" si="0">+L13-G13</f>
        <v>-1579169.6399996281</v>
      </c>
      <c r="K13" s="35"/>
      <c r="L13" s="34">
        <v>990842728.36000001</v>
      </c>
      <c r="M13" s="31"/>
      <c r="N13" s="36"/>
      <c r="O13" s="30"/>
      <c r="P13" s="34"/>
      <c r="Q13" s="31"/>
      <c r="R13" s="37"/>
      <c r="S13" s="27"/>
      <c r="T13" s="27"/>
      <c r="U13" s="28"/>
      <c r="V13" s="27"/>
    </row>
    <row r="14" spans="1:22" s="11" customFormat="1" x14ac:dyDescent="0.2">
      <c r="A14" s="17"/>
      <c r="B14" s="14"/>
      <c r="C14" s="14" t="s">
        <v>7</v>
      </c>
      <c r="D14" s="14"/>
      <c r="E14" s="33">
        <v>5000000000</v>
      </c>
      <c r="F14" s="33"/>
      <c r="G14" s="34">
        <v>4703229724.46</v>
      </c>
      <c r="H14" s="34"/>
      <c r="I14" s="34"/>
      <c r="J14" s="33">
        <f t="shared" si="0"/>
        <v>-7483911.4400005341</v>
      </c>
      <c r="K14" s="35"/>
      <c r="L14" s="34">
        <v>4695745813.0199995</v>
      </c>
      <c r="M14" s="34"/>
      <c r="N14" s="36"/>
      <c r="O14" s="14"/>
      <c r="P14" s="34"/>
      <c r="Q14" s="34"/>
      <c r="R14" s="17"/>
      <c r="S14" s="17"/>
      <c r="T14" s="17"/>
      <c r="U14" s="17"/>
      <c r="V14" s="17"/>
    </row>
    <row r="15" spans="1:22" s="11" customFormat="1" x14ac:dyDescent="0.2">
      <c r="A15" s="17"/>
      <c r="B15" s="14"/>
      <c r="C15" s="14" t="s">
        <v>7</v>
      </c>
      <c r="D15" s="14"/>
      <c r="E15" s="33">
        <v>1781065000</v>
      </c>
      <c r="F15" s="33"/>
      <c r="G15" s="34">
        <v>1701311462.3400002</v>
      </c>
      <c r="H15" s="34"/>
      <c r="I15" s="34"/>
      <c r="J15" s="33">
        <f t="shared" si="0"/>
        <v>-2506169.6600000858</v>
      </c>
      <c r="K15" s="35"/>
      <c r="L15" s="34">
        <v>1698805292.6800001</v>
      </c>
      <c r="M15" s="34"/>
      <c r="N15" s="36"/>
      <c r="O15" s="14"/>
      <c r="P15" s="34"/>
      <c r="Q15" s="34"/>
      <c r="R15" s="16"/>
      <c r="S15" s="16"/>
      <c r="T15" s="16"/>
      <c r="U15" s="28"/>
      <c r="V15" s="17"/>
    </row>
    <row r="16" spans="1:22" s="11" customFormat="1" x14ac:dyDescent="0.2">
      <c r="A16" s="17"/>
      <c r="B16" s="14"/>
      <c r="C16" s="14" t="s">
        <v>7</v>
      </c>
      <c r="D16" s="14"/>
      <c r="E16" s="33">
        <v>2117321428.5699999</v>
      </c>
      <c r="F16" s="33"/>
      <c r="G16" s="34">
        <v>2010985265.7900002</v>
      </c>
      <c r="H16" s="34"/>
      <c r="I16" s="34"/>
      <c r="J16" s="33">
        <f t="shared" si="0"/>
        <v>-2962344.2599999905</v>
      </c>
      <c r="K16" s="35"/>
      <c r="L16" s="34">
        <v>2008022921.5300002</v>
      </c>
      <c r="M16" s="34"/>
      <c r="N16" s="36"/>
      <c r="O16" s="14"/>
      <c r="P16" s="34"/>
      <c r="Q16" s="34"/>
      <c r="R16" s="16"/>
      <c r="S16" s="16"/>
      <c r="T16" s="26"/>
      <c r="U16" s="28"/>
      <c r="V16" s="17"/>
    </row>
    <row r="17" spans="1:22" s="12" customFormat="1" x14ac:dyDescent="0.2">
      <c r="A17" s="14"/>
      <c r="B17" s="14"/>
      <c r="C17" s="14" t="s">
        <v>7</v>
      </c>
      <c r="D17" s="14"/>
      <c r="E17" s="33">
        <v>1380000000</v>
      </c>
      <c r="F17" s="14"/>
      <c r="G17" s="34">
        <v>1368096249.8700001</v>
      </c>
      <c r="H17" s="14"/>
      <c r="I17" s="14"/>
      <c r="J17" s="33">
        <f t="shared" si="0"/>
        <v>-2015316.6399998665</v>
      </c>
      <c r="K17" s="14"/>
      <c r="L17" s="34">
        <v>1366080933.2300003</v>
      </c>
      <c r="M17" s="34"/>
      <c r="N17" s="36"/>
      <c r="O17" s="14"/>
      <c r="P17" s="34"/>
      <c r="Q17" s="34"/>
      <c r="R17" s="26"/>
      <c r="S17" s="26"/>
      <c r="T17" s="26"/>
      <c r="U17" s="28"/>
      <c r="V17" s="14"/>
    </row>
    <row r="18" spans="1:22" s="11" customFormat="1" x14ac:dyDescent="0.2">
      <c r="A18" s="17"/>
      <c r="B18" s="14"/>
      <c r="C18" s="14" t="s">
        <v>7</v>
      </c>
      <c r="D18" s="17"/>
      <c r="E18" s="33">
        <v>4500000000</v>
      </c>
      <c r="F18" s="17"/>
      <c r="G18" s="34">
        <v>4461183423.5300007</v>
      </c>
      <c r="H18" s="17"/>
      <c r="I18" s="17"/>
      <c r="J18" s="33">
        <f t="shared" si="0"/>
        <v>-6571684.7100000381</v>
      </c>
      <c r="K18" s="17"/>
      <c r="L18" s="34">
        <v>4454611738.8200006</v>
      </c>
      <c r="M18" s="34"/>
      <c r="N18" s="36"/>
      <c r="O18" s="14"/>
      <c r="P18" s="34"/>
      <c r="Q18" s="17"/>
      <c r="R18" s="26"/>
      <c r="S18" s="26"/>
      <c r="T18" s="27"/>
      <c r="U18" s="28"/>
      <c r="V18" s="17"/>
    </row>
    <row r="19" spans="1:22" x14ac:dyDescent="0.2">
      <c r="A19" s="4"/>
      <c r="B19" s="10"/>
      <c r="C19" s="14" t="s">
        <v>7</v>
      </c>
      <c r="D19" s="4"/>
      <c r="E19" s="33">
        <v>1400000000</v>
      </c>
      <c r="F19" s="4"/>
      <c r="G19" s="34">
        <v>1380222328.6799998</v>
      </c>
      <c r="H19" s="4"/>
      <c r="I19" s="4"/>
      <c r="J19" s="33">
        <f t="shared" si="0"/>
        <v>-3348379.2699999809</v>
      </c>
      <c r="K19" s="4"/>
      <c r="L19" s="34">
        <v>1376873949.4099998</v>
      </c>
      <c r="M19" s="4"/>
      <c r="N19" s="36"/>
      <c r="O19" s="10"/>
      <c r="P19" s="34"/>
      <c r="Q19" s="4"/>
      <c r="R19" s="16"/>
      <c r="S19" s="16"/>
      <c r="T19" s="38"/>
      <c r="U19" s="28"/>
    </row>
    <row r="20" spans="1:22" x14ac:dyDescent="0.2">
      <c r="A20" s="4"/>
      <c r="B20" s="10"/>
      <c r="C20" s="14" t="s">
        <v>7</v>
      </c>
      <c r="D20" s="4"/>
      <c r="E20" s="33">
        <v>1995143736.0699999</v>
      </c>
      <c r="F20" s="4"/>
      <c r="G20" s="34">
        <v>1993920044.8899999</v>
      </c>
      <c r="H20" s="4"/>
      <c r="I20" s="4"/>
      <c r="J20" s="33">
        <f t="shared" si="0"/>
        <v>-2495313.1100001335</v>
      </c>
      <c r="K20" s="4"/>
      <c r="L20" s="34">
        <v>1991424731.7799997</v>
      </c>
      <c r="M20" s="4"/>
      <c r="N20" s="36"/>
      <c r="O20" s="10"/>
      <c r="P20" s="34"/>
      <c r="Q20" s="4"/>
      <c r="R20" s="16"/>
      <c r="S20" s="16"/>
      <c r="T20" s="38"/>
      <c r="U20" s="28"/>
    </row>
    <row r="21" spans="1:22" s="7" customFormat="1" x14ac:dyDescent="0.2">
      <c r="A21" s="10"/>
      <c r="B21" s="10"/>
      <c r="C21" s="14" t="s">
        <v>7</v>
      </c>
      <c r="D21" s="10"/>
      <c r="E21" s="33">
        <v>1000000000</v>
      </c>
      <c r="F21" s="10"/>
      <c r="G21" s="42">
        <v>999386665.14999998</v>
      </c>
      <c r="H21" s="10"/>
      <c r="I21" s="10"/>
      <c r="J21" s="41">
        <f t="shared" si="0"/>
        <v>-1250693.4100000858</v>
      </c>
      <c r="K21" s="10"/>
      <c r="L21" s="42">
        <v>998135971.73999989</v>
      </c>
      <c r="M21" s="10"/>
      <c r="N21" s="36"/>
      <c r="O21" s="10"/>
      <c r="P21" s="34"/>
      <c r="Q21" s="10"/>
      <c r="R21" s="36"/>
      <c r="S21" s="36"/>
      <c r="T21" s="39"/>
      <c r="U21" s="40"/>
      <c r="V21" s="10"/>
    </row>
    <row r="22" spans="1:22" x14ac:dyDescent="0.2">
      <c r="A22" s="4"/>
      <c r="B22" s="10"/>
      <c r="C22" s="14"/>
      <c r="D22" s="4"/>
      <c r="E22" s="33"/>
      <c r="F22" s="4"/>
      <c r="G22" s="33">
        <f>SUM(G13:G21)</f>
        <v>19610757062.710003</v>
      </c>
      <c r="H22" s="4"/>
      <c r="I22" s="4"/>
      <c r="J22" s="33">
        <f>SUM(J13:J21)</f>
        <v>-30212982.140000343</v>
      </c>
      <c r="K22" s="4"/>
      <c r="L22" s="33">
        <f>SUM(L13:L21)</f>
        <v>19580544080.57</v>
      </c>
      <c r="M22" s="4"/>
      <c r="N22" s="33"/>
      <c r="O22" s="10"/>
      <c r="P22" s="33"/>
      <c r="Q22" s="4"/>
      <c r="R22" s="16"/>
      <c r="S22" s="16"/>
      <c r="T22" s="17"/>
      <c r="U22" s="28"/>
    </row>
    <row r="23" spans="1:22" ht="24.75" customHeight="1" x14ac:dyDescent="0.25">
      <c r="A23" s="4"/>
      <c r="B23" s="43" t="s">
        <v>8</v>
      </c>
      <c r="C23" s="14"/>
      <c r="D23" s="4"/>
      <c r="E23" s="4"/>
      <c r="F23" s="4"/>
      <c r="G23" s="4"/>
      <c r="H23" s="4"/>
      <c r="I23" s="4"/>
      <c r="J23" s="33"/>
      <c r="K23" s="4"/>
      <c r="L23" s="4"/>
      <c r="M23" s="4"/>
      <c r="N23" s="10"/>
      <c r="O23" s="10"/>
      <c r="P23" s="4"/>
      <c r="Q23" s="4"/>
      <c r="R23" s="44"/>
    </row>
    <row r="24" spans="1:22" s="23" customFormat="1" ht="12" customHeight="1" x14ac:dyDescent="0.25">
      <c r="A24" s="27"/>
      <c r="B24" s="30"/>
      <c r="C24" s="14" t="s">
        <v>9</v>
      </c>
      <c r="D24" s="14"/>
      <c r="E24" s="33">
        <v>1400000000</v>
      </c>
      <c r="F24" s="33"/>
      <c r="G24" s="33">
        <v>1400000000</v>
      </c>
      <c r="H24" s="34"/>
      <c r="I24" s="34"/>
      <c r="J24" s="33">
        <f>+L24-G24</f>
        <v>0</v>
      </c>
      <c r="K24" s="35"/>
      <c r="L24" s="33">
        <v>1400000000</v>
      </c>
      <c r="M24" s="31"/>
      <c r="N24" s="34">
        <v>474643400</v>
      </c>
      <c r="O24" s="30"/>
      <c r="P24" s="34">
        <f>+L24-N24</f>
        <v>925356600</v>
      </c>
      <c r="Q24" s="31"/>
      <c r="R24" s="45"/>
      <c r="S24" s="27"/>
      <c r="T24" s="27"/>
      <c r="U24" s="28"/>
      <c r="V24" s="27"/>
    </row>
    <row r="25" spans="1:22" s="23" customFormat="1" ht="12" customHeight="1" x14ac:dyDescent="0.25">
      <c r="A25" s="27"/>
      <c r="B25" s="30"/>
      <c r="C25" s="14" t="s">
        <v>9</v>
      </c>
      <c r="D25" s="14"/>
      <c r="E25" s="33">
        <v>1200000000</v>
      </c>
      <c r="F25" s="33"/>
      <c r="G25" s="33">
        <v>1200000000</v>
      </c>
      <c r="H25" s="34"/>
      <c r="I25" s="34"/>
      <c r="J25" s="33">
        <f>+L25-G25</f>
        <v>0</v>
      </c>
      <c r="K25" s="35"/>
      <c r="L25" s="33">
        <v>1200000000</v>
      </c>
      <c r="M25" s="31"/>
      <c r="N25" s="34">
        <v>398134800</v>
      </c>
      <c r="O25" s="30"/>
      <c r="P25" s="34">
        <f>+L25-N25</f>
        <v>801865200</v>
      </c>
      <c r="Q25" s="31"/>
      <c r="R25" s="45"/>
      <c r="S25" s="27"/>
      <c r="T25" s="27"/>
      <c r="U25" s="28"/>
      <c r="V25" s="27"/>
    </row>
    <row r="26" spans="1:22" s="23" customFormat="1" ht="12" customHeight="1" x14ac:dyDescent="0.25">
      <c r="A26" s="27"/>
      <c r="B26" s="30"/>
      <c r="C26" s="14" t="s">
        <v>9</v>
      </c>
      <c r="D26" s="14"/>
      <c r="E26" s="33">
        <v>665394050.15999997</v>
      </c>
      <c r="F26" s="33"/>
      <c r="G26" s="33">
        <v>637014515</v>
      </c>
      <c r="H26" s="34"/>
      <c r="I26" s="34"/>
      <c r="J26" s="33">
        <f>+L26-G26</f>
        <v>0</v>
      </c>
      <c r="K26" s="35"/>
      <c r="L26" s="33">
        <v>637014515</v>
      </c>
      <c r="M26" s="31"/>
      <c r="N26" s="34">
        <v>0</v>
      </c>
      <c r="O26" s="30"/>
      <c r="P26" s="34">
        <f>+L26-N26</f>
        <v>637014515</v>
      </c>
      <c r="Q26" s="31"/>
      <c r="R26" s="46"/>
      <c r="S26" s="27"/>
      <c r="T26" s="27"/>
      <c r="U26" s="28"/>
      <c r="V26" s="27"/>
    </row>
    <row r="27" spans="1:22" s="23" customFormat="1" ht="12" customHeight="1" x14ac:dyDescent="0.25">
      <c r="A27" s="27"/>
      <c r="B27" s="30"/>
      <c r="C27" s="14" t="s">
        <v>9</v>
      </c>
      <c r="D27" s="14"/>
      <c r="E27" s="33">
        <v>1020000000</v>
      </c>
      <c r="F27" s="33"/>
      <c r="G27" s="41">
        <v>1020000000</v>
      </c>
      <c r="H27" s="34"/>
      <c r="I27" s="34"/>
      <c r="J27" s="41">
        <f>+L27-G27</f>
        <v>0</v>
      </c>
      <c r="K27" s="35"/>
      <c r="L27" s="41">
        <v>1020000000</v>
      </c>
      <c r="M27" s="31"/>
      <c r="N27" s="42">
        <f>126894400+126894400+69792140</f>
        <v>323580940</v>
      </c>
      <c r="O27" s="30"/>
      <c r="P27" s="42">
        <f>+L27-N27</f>
        <v>696419060</v>
      </c>
      <c r="Q27" s="31"/>
      <c r="R27" s="45"/>
      <c r="S27" s="27"/>
      <c r="T27" s="27"/>
      <c r="U27" s="28"/>
      <c r="V27" s="27"/>
    </row>
    <row r="28" spans="1:22" x14ac:dyDescent="0.2">
      <c r="A28" s="4"/>
      <c r="B28" s="10"/>
      <c r="C28" s="14"/>
      <c r="D28" s="4"/>
      <c r="E28" s="33"/>
      <c r="F28" s="4"/>
      <c r="G28" s="33">
        <f>SUM(G24:G27)</f>
        <v>4257014515</v>
      </c>
      <c r="H28" s="4"/>
      <c r="I28" s="4"/>
      <c r="J28" s="33">
        <f>SUM(J24:J27)</f>
        <v>0</v>
      </c>
      <c r="K28" s="4"/>
      <c r="L28" s="33">
        <f>SUM(L24:L27)</f>
        <v>4257014515</v>
      </c>
      <c r="M28" s="4"/>
      <c r="N28" s="33">
        <f>SUM(N24:N27)</f>
        <v>1196359140</v>
      </c>
      <c r="O28" s="10"/>
      <c r="P28" s="33">
        <f>SUM(P24:P27)</f>
        <v>3060655375</v>
      </c>
      <c r="Q28" s="4"/>
      <c r="R28" s="16"/>
      <c r="S28" s="16"/>
      <c r="T28" s="17"/>
      <c r="U28" s="28"/>
    </row>
    <row r="29" spans="1:22" ht="24.75" customHeight="1" outlineLevel="1" x14ac:dyDescent="0.25">
      <c r="A29" s="4"/>
      <c r="B29" s="43" t="s">
        <v>10</v>
      </c>
      <c r="C29" s="14"/>
      <c r="D29" s="4"/>
      <c r="E29" s="4"/>
      <c r="F29" s="4"/>
      <c r="G29" s="4"/>
      <c r="H29" s="4"/>
      <c r="I29" s="4"/>
      <c r="J29" s="33"/>
      <c r="K29" s="4"/>
      <c r="L29" s="4"/>
      <c r="M29" s="4"/>
      <c r="N29" s="10"/>
      <c r="O29" s="10"/>
      <c r="P29" s="4"/>
      <c r="Q29" s="4"/>
      <c r="R29" s="44"/>
    </row>
    <row r="30" spans="1:22" s="23" customFormat="1" ht="12" customHeight="1" outlineLevel="1" x14ac:dyDescent="0.2">
      <c r="A30" s="27"/>
      <c r="B30" s="30"/>
      <c r="C30" s="14" t="s">
        <v>31</v>
      </c>
      <c r="D30" s="14"/>
      <c r="E30" s="33">
        <v>1000000000</v>
      </c>
      <c r="F30" s="33"/>
      <c r="G30" s="33">
        <v>1000000000</v>
      </c>
      <c r="H30" s="34"/>
      <c r="I30" s="34"/>
      <c r="J30" s="33">
        <f>+L30-G30</f>
        <v>0</v>
      </c>
      <c r="K30" s="35"/>
      <c r="L30" s="33">
        <v>1000000000</v>
      </c>
      <c r="M30" s="31"/>
      <c r="N30" s="34"/>
      <c r="O30" s="30"/>
      <c r="P30" s="34"/>
      <c r="Q30" s="31"/>
      <c r="R30" s="45"/>
      <c r="S30" s="27"/>
      <c r="T30" s="27"/>
      <c r="U30" s="28"/>
      <c r="V30" s="27"/>
    </row>
    <row r="31" spans="1:22" s="11" customFormat="1" ht="14.25" customHeight="1" x14ac:dyDescent="0.2">
      <c r="A31" s="17"/>
      <c r="B31" s="14"/>
      <c r="C31" s="14" t="s">
        <v>32</v>
      </c>
      <c r="D31" s="14"/>
      <c r="E31" s="33">
        <v>1000000000</v>
      </c>
      <c r="F31" s="33"/>
      <c r="G31" s="34">
        <v>0</v>
      </c>
      <c r="H31" s="34"/>
      <c r="I31" s="34"/>
      <c r="J31" s="33">
        <f>+L31-G31</f>
        <v>668000000</v>
      </c>
      <c r="K31" s="35"/>
      <c r="L31" s="34">
        <v>668000000</v>
      </c>
      <c r="M31" s="34"/>
      <c r="N31" s="34"/>
      <c r="O31" s="14"/>
      <c r="P31" s="17"/>
      <c r="Q31" s="17"/>
      <c r="R31" s="17"/>
      <c r="S31" s="17"/>
      <c r="T31" s="17"/>
      <c r="U31" s="17"/>
      <c r="V31" s="17"/>
    </row>
    <row r="32" spans="1:22" s="11" customFormat="1" ht="14.25" customHeight="1" x14ac:dyDescent="0.2">
      <c r="A32" s="17"/>
      <c r="B32" s="14"/>
      <c r="C32" s="14" t="s">
        <v>33</v>
      </c>
      <c r="D32" s="14"/>
      <c r="E32" s="33">
        <v>300000000</v>
      </c>
      <c r="F32" s="33"/>
      <c r="G32" s="34">
        <v>0</v>
      </c>
      <c r="H32" s="34"/>
      <c r="I32" s="34"/>
      <c r="J32" s="33">
        <f>+L32-G32</f>
        <v>300000000</v>
      </c>
      <c r="K32" s="35"/>
      <c r="L32" s="42">
        <v>300000000</v>
      </c>
      <c r="M32" s="34"/>
      <c r="N32" s="34"/>
      <c r="O32" s="14"/>
      <c r="P32" s="17"/>
      <c r="Q32" s="17"/>
      <c r="R32" s="17"/>
      <c r="S32" s="17"/>
      <c r="T32" s="17"/>
      <c r="U32" s="17"/>
      <c r="V32" s="17"/>
    </row>
    <row r="33" spans="1:23" s="11" customFormat="1" ht="14.25" customHeight="1" x14ac:dyDescent="0.2">
      <c r="A33" s="17"/>
      <c r="B33" s="14"/>
      <c r="C33" s="14"/>
      <c r="D33" s="14"/>
      <c r="E33" s="33"/>
      <c r="F33" s="33"/>
      <c r="G33" s="34"/>
      <c r="H33" s="34"/>
      <c r="I33" s="34"/>
      <c r="J33" s="33"/>
      <c r="K33" s="35"/>
      <c r="L33" s="34">
        <f>SUM(L30:L32)</f>
        <v>1968000000</v>
      </c>
      <c r="M33" s="34"/>
      <c r="N33" s="34"/>
      <c r="O33" s="14"/>
      <c r="P33" s="17"/>
      <c r="Q33" s="17"/>
      <c r="R33" s="17"/>
      <c r="S33" s="17"/>
      <c r="T33" s="17"/>
      <c r="U33" s="17"/>
      <c r="V33" s="17"/>
    </row>
    <row r="34" spans="1:23" s="11" customFormat="1" ht="15" customHeight="1" x14ac:dyDescent="0.25">
      <c r="A34" s="17"/>
      <c r="B34" s="43" t="s">
        <v>12</v>
      </c>
      <c r="C34" s="17"/>
      <c r="D34" s="14"/>
      <c r="E34" s="34"/>
      <c r="F34" s="34"/>
      <c r="G34" s="47"/>
      <c r="H34" s="34"/>
      <c r="I34" s="34"/>
      <c r="J34" s="48"/>
      <c r="K34" s="34"/>
      <c r="L34" s="33"/>
      <c r="M34" s="49"/>
      <c r="N34" s="17"/>
      <c r="O34" s="17"/>
      <c r="P34" s="17"/>
      <c r="R34" s="33"/>
      <c r="S34" s="17"/>
      <c r="T34" s="38"/>
      <c r="U34" s="28"/>
      <c r="V34" s="17"/>
      <c r="W34" s="50"/>
    </row>
    <row r="35" spans="1:23" s="11" customFormat="1" ht="5.25" customHeight="1" x14ac:dyDescent="0.2">
      <c r="A35" s="17"/>
      <c r="B35" s="17"/>
      <c r="C35" s="17"/>
      <c r="D35" s="14"/>
      <c r="E35" s="51"/>
      <c r="F35" s="51"/>
      <c r="G35" s="52"/>
      <c r="H35" s="34"/>
      <c r="I35" s="34"/>
      <c r="J35" s="53"/>
      <c r="K35" s="34"/>
      <c r="L35" s="53"/>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c r="E39" s="34"/>
      <c r="F39" s="34"/>
      <c r="G39" s="33">
        <v>352115076.96000051</v>
      </c>
      <c r="H39" s="33"/>
      <c r="I39" s="33"/>
      <c r="J39" s="33">
        <f>+L39-G39</f>
        <v>-5335076.9199999571</v>
      </c>
      <c r="K39" s="47"/>
      <c r="L39" s="56">
        <v>346780000.04000056</v>
      </c>
      <c r="M39" s="49"/>
      <c r="N39" s="34"/>
      <c r="O39" s="14"/>
      <c r="P39" s="58"/>
      <c r="R39" s="57"/>
      <c r="S39" s="17"/>
      <c r="T39" s="17"/>
      <c r="U39" s="17"/>
      <c r="V39" s="17"/>
    </row>
    <row r="40" spans="1:23" s="11" customFormat="1" outlineLevel="1" x14ac:dyDescent="0.2">
      <c r="A40" s="59" t="s">
        <v>16</v>
      </c>
      <c r="B40" s="55"/>
      <c r="C40" s="14" t="s">
        <v>7</v>
      </c>
      <c r="D40" s="14"/>
      <c r="E40" s="34"/>
      <c r="F40" s="34"/>
      <c r="G40" s="41">
        <v>349447538.50000054</v>
      </c>
      <c r="H40" s="34"/>
      <c r="I40" s="34"/>
      <c r="J40" s="60">
        <f>+L40-G40</f>
        <v>-5335076.9199999571</v>
      </c>
      <c r="K40" s="34"/>
      <c r="L40" s="42">
        <v>344112461.58000058</v>
      </c>
      <c r="M40" s="49"/>
      <c r="N40" s="61"/>
      <c r="O40" s="14"/>
      <c r="P40" s="17"/>
      <c r="R40" s="57"/>
      <c r="S40" s="16"/>
      <c r="T40" s="14"/>
      <c r="U40" s="14"/>
      <c r="V40" s="17"/>
    </row>
    <row r="41" spans="1:23" s="11" customFormat="1" ht="6" customHeight="1" outlineLevel="1" x14ac:dyDescent="0.2">
      <c r="A41" s="17"/>
      <c r="B41" s="55"/>
      <c r="C41" s="62"/>
      <c r="D41" s="14"/>
      <c r="E41" s="34"/>
      <c r="F41" s="34"/>
      <c r="G41" s="33"/>
      <c r="H41" s="34"/>
      <c r="I41" s="34"/>
      <c r="J41" s="56"/>
      <c r="K41" s="34"/>
      <c r="L41" s="34"/>
      <c r="M41" s="49"/>
      <c r="N41" s="61"/>
      <c r="O41" s="14"/>
      <c r="P41" s="17"/>
      <c r="S41" s="16"/>
      <c r="T41" s="14"/>
      <c r="U41" s="14"/>
      <c r="V41" s="17"/>
    </row>
    <row r="42" spans="1:23" s="11" customFormat="1" outlineLevel="1" x14ac:dyDescent="0.2">
      <c r="A42" s="17"/>
      <c r="B42" s="55"/>
      <c r="C42" s="62"/>
      <c r="D42" s="63" t="s">
        <v>17</v>
      </c>
      <c r="E42" s="34"/>
      <c r="F42" s="34"/>
      <c r="G42" s="33">
        <f>SUM(G39:G40)</f>
        <v>701562615.46000099</v>
      </c>
      <c r="H42" s="34"/>
      <c r="I42" s="34"/>
      <c r="J42" s="33">
        <f>SUM(J39:J40)</f>
        <v>-10670153.839999914</v>
      </c>
      <c r="K42" s="34"/>
      <c r="L42" s="33">
        <f>SUM(L39:L40)</f>
        <v>690892461.62000108</v>
      </c>
      <c r="M42" s="49"/>
      <c r="N42" s="61"/>
      <c r="O42" s="14"/>
      <c r="P42" s="17"/>
      <c r="R42" s="57"/>
      <c r="S42" s="16"/>
      <c r="T42" s="14"/>
      <c r="U42" s="14"/>
      <c r="V42" s="17"/>
    </row>
    <row r="43" spans="1:23" s="7" customFormat="1" ht="28.5" customHeight="1" x14ac:dyDescent="0.2">
      <c r="A43" s="273" t="s">
        <v>18</v>
      </c>
      <c r="B43" s="273"/>
      <c r="C43" s="273"/>
      <c r="D43" s="273"/>
      <c r="E43" s="273"/>
      <c r="F43" s="273"/>
      <c r="G43" s="273"/>
      <c r="H43" s="273"/>
      <c r="I43" s="273"/>
      <c r="J43" s="273"/>
      <c r="K43" s="273"/>
      <c r="L43" s="273"/>
      <c r="M43" s="273"/>
      <c r="N43" s="273"/>
      <c r="O43" s="273"/>
      <c r="P43" s="273"/>
      <c r="R43" s="64"/>
      <c r="S43" s="10"/>
      <c r="T43" s="10"/>
      <c r="U43" s="10"/>
      <c r="V43" s="10"/>
    </row>
    <row r="44" spans="1:23" s="7" customFormat="1" ht="23.25" x14ac:dyDescent="0.35">
      <c r="A44" s="65" t="s">
        <v>30</v>
      </c>
      <c r="E44" s="66"/>
      <c r="F44" s="66"/>
      <c r="H44" s="1"/>
      <c r="I44" s="1"/>
      <c r="J44" s="1"/>
      <c r="K44" s="1"/>
      <c r="L44" s="1"/>
      <c r="M44" s="1"/>
      <c r="N44" s="66"/>
      <c r="P44" s="67"/>
      <c r="R44" s="68"/>
      <c r="S44" s="10"/>
      <c r="T44" s="10"/>
      <c r="U44" s="10"/>
      <c r="V44" s="10"/>
    </row>
    <row r="45" spans="1:23" s="7" customFormat="1" ht="23.25" outlineLevel="1" x14ac:dyDescent="0.35">
      <c r="A45" s="65" t="s">
        <v>20</v>
      </c>
      <c r="E45" s="69"/>
      <c r="F45" s="69"/>
      <c r="H45" s="1"/>
      <c r="I45" s="1"/>
      <c r="J45" s="1"/>
      <c r="K45" s="1"/>
      <c r="L45" s="1"/>
      <c r="M45" s="1"/>
      <c r="N45" s="70"/>
      <c r="R45" s="10"/>
      <c r="S45" s="10"/>
      <c r="T45" s="10"/>
      <c r="U45" s="10"/>
      <c r="V45" s="10"/>
    </row>
    <row r="46" spans="1:23" s="7" customFormat="1" ht="15" x14ac:dyDescent="0.25">
      <c r="A46" s="274"/>
      <c r="B46" s="274"/>
      <c r="C46" s="274"/>
      <c r="D46" s="274"/>
      <c r="E46" s="274"/>
      <c r="F46" s="274"/>
      <c r="G46" s="274"/>
      <c r="H46" s="274"/>
      <c r="I46" s="274"/>
      <c r="J46" s="274"/>
      <c r="K46" s="274"/>
      <c r="L46" s="274"/>
      <c r="M46" s="274"/>
      <c r="N46" s="274"/>
      <c r="O46" s="274"/>
      <c r="P46" s="274"/>
      <c r="R46" s="10"/>
      <c r="S46" s="10"/>
      <c r="T46" s="10"/>
      <c r="U46" s="10"/>
      <c r="V46" s="10"/>
    </row>
    <row r="47" spans="1:23" s="7" customFormat="1" x14ac:dyDescent="0.2">
      <c r="A47" s="1"/>
      <c r="D47" s="1"/>
      <c r="E47" s="1"/>
      <c r="F47" s="1"/>
      <c r="G47" s="1"/>
      <c r="H47" s="1"/>
      <c r="I47" s="1"/>
      <c r="J47" s="71"/>
      <c r="K47" s="71"/>
      <c r="L47" s="71"/>
      <c r="M47" s="71"/>
      <c r="N47" s="71"/>
      <c r="P47" s="1"/>
      <c r="Q47" s="1"/>
      <c r="R47" s="3"/>
      <c r="S47" s="3"/>
      <c r="T47" s="4"/>
      <c r="U47" s="4"/>
      <c r="V47" s="4"/>
      <c r="W47" s="1"/>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1"/>
      <c r="K51" s="1"/>
      <c r="L51" s="1"/>
      <c r="M51" s="1"/>
      <c r="N51" s="72"/>
      <c r="P51" s="1"/>
      <c r="Q51" s="1"/>
      <c r="R51" s="3"/>
      <c r="S51" s="3"/>
      <c r="T51" s="4"/>
      <c r="U51" s="4"/>
      <c r="V51" s="4"/>
      <c r="W51" s="1"/>
    </row>
  </sheetData>
  <mergeCells count="13">
    <mergeCell ref="P8:P9"/>
    <mergeCell ref="A43:P43"/>
    <mergeCell ref="A46:P46"/>
    <mergeCell ref="B1:P1"/>
    <mergeCell ref="B2:P2"/>
    <mergeCell ref="B3:P3"/>
    <mergeCell ref="B4:P4"/>
    <mergeCell ref="E6:P6"/>
    <mergeCell ref="E8:E9"/>
    <mergeCell ref="G8:G9"/>
    <mergeCell ref="J8:J9"/>
    <mergeCell ref="L8:L9"/>
    <mergeCell ref="N8:N9"/>
  </mergeCells>
  <printOptions horizontalCentered="1"/>
  <pageMargins left="0.70866141732283472" right="0.70866141732283472" top="0.74803149606299213" bottom="0.74803149606299213" header="0.31496062992125984" footer="0.31496062992125984"/>
  <pageSetup scale="77"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1" tint="0.499984740745262"/>
    <pageSetUpPr fitToPage="1"/>
  </sheetPr>
  <dimension ref="A1:W53"/>
  <sheetViews>
    <sheetView showGridLines="0"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124</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62"/>
      <c r="G8" s="271" t="s">
        <v>99</v>
      </c>
      <c r="H8" s="20"/>
      <c r="I8" s="21"/>
      <c r="J8" s="280" t="s">
        <v>5</v>
      </c>
      <c r="K8" s="12"/>
      <c r="L8" s="271" t="s">
        <v>125</v>
      </c>
      <c r="M8" s="12"/>
      <c r="Q8" s="161"/>
      <c r="R8" s="16"/>
      <c r="S8" s="16"/>
      <c r="T8" s="17"/>
      <c r="U8" s="17"/>
      <c r="V8" s="17"/>
    </row>
    <row r="9" spans="1:22" s="23" customFormat="1" x14ac:dyDescent="0.2">
      <c r="B9" s="24"/>
      <c r="C9" s="29"/>
      <c r="D9" s="24"/>
      <c r="E9" s="281"/>
      <c r="F9" s="29"/>
      <c r="G9" s="272"/>
      <c r="H9" s="111"/>
      <c r="I9" s="27"/>
      <c r="J9" s="281"/>
      <c r="K9" s="30"/>
      <c r="L9" s="272"/>
      <c r="M9" s="161"/>
      <c r="Q9" s="161"/>
      <c r="R9" s="16"/>
      <c r="S9" s="26"/>
      <c r="T9" s="27"/>
      <c r="U9" s="28"/>
      <c r="V9" s="27"/>
    </row>
    <row r="10" spans="1:22" s="23" customFormat="1" ht="20.25" customHeight="1" x14ac:dyDescent="0.25">
      <c r="A10" s="27"/>
      <c r="B10" s="96" t="s">
        <v>6</v>
      </c>
      <c r="C10" s="97"/>
      <c r="D10" s="98"/>
      <c r="E10" s="97"/>
      <c r="F10" s="29"/>
      <c r="G10" s="99"/>
      <c r="H10" s="30"/>
      <c r="I10" s="27"/>
      <c r="J10" s="97"/>
      <c r="K10" s="30"/>
      <c r="L10" s="99"/>
      <c r="M10" s="163"/>
      <c r="N10" s="163"/>
      <c r="O10" s="30"/>
      <c r="P10" s="163"/>
      <c r="Q10" s="161"/>
      <c r="R10" s="27"/>
      <c r="S10" s="2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-6910306.9800001383</v>
      </c>
      <c r="K11" s="35"/>
      <c r="L11" s="34">
        <v>975746853.03999972</v>
      </c>
      <c r="M11" s="163"/>
      <c r="N11" s="36"/>
      <c r="O11" s="30"/>
      <c r="P11" s="34"/>
      <c r="Q11" s="163"/>
      <c r="R11" s="37"/>
      <c r="S11" s="2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-32748936</v>
      </c>
      <c r="K12" s="35"/>
      <c r="L12" s="34">
        <v>4624204294.5700006</v>
      </c>
      <c r="M12" s="34"/>
      <c r="N12" s="80"/>
      <c r="O12" s="7"/>
      <c r="Q12" s="34"/>
      <c r="R12" s="288"/>
      <c r="S12" s="288"/>
      <c r="T12" s="17"/>
      <c r="U12" s="17"/>
      <c r="V12" s="17"/>
    </row>
    <row r="13" spans="1:22" s="11" customFormat="1" outlineLevel="1" x14ac:dyDescent="0.2">
      <c r="A13" s="17"/>
      <c r="B13" s="14"/>
      <c r="C13" s="14" t="s">
        <v>7</v>
      </c>
      <c r="D13" s="14" t="s">
        <v>39</v>
      </c>
      <c r="E13" s="33">
        <v>1781065000</v>
      </c>
      <c r="F13" s="33"/>
      <c r="G13" s="34">
        <v>1685255678.9800003</v>
      </c>
      <c r="H13" s="34"/>
      <c r="I13" s="34"/>
      <c r="J13" s="33">
        <f>+L13-G13</f>
        <v>-12172877.560000181</v>
      </c>
      <c r="K13" s="35"/>
      <c r="L13" s="34">
        <v>1673082801.4200001</v>
      </c>
      <c r="M13" s="34"/>
      <c r="Q13" s="34"/>
      <c r="R13" s="288"/>
      <c r="S13" s="288"/>
      <c r="T13" s="16"/>
      <c r="U13" s="28"/>
      <c r="V13" s="17"/>
    </row>
    <row r="14" spans="1:22" s="11" customFormat="1" outlineLevel="1" x14ac:dyDescent="0.2">
      <c r="A14" s="17"/>
      <c r="B14" s="14"/>
      <c r="C14" s="14" t="s">
        <v>7</v>
      </c>
      <c r="D14" s="14" t="s">
        <v>39</v>
      </c>
      <c r="E14" s="33">
        <v>2117321428.5699999</v>
      </c>
      <c r="F14" s="33"/>
      <c r="G14" s="34">
        <v>1992006998.4700003</v>
      </c>
      <c r="H14" s="34"/>
      <c r="I14" s="34"/>
      <c r="J14" s="33">
        <f>+L14-G14</f>
        <v>-14388592.550000191</v>
      </c>
      <c r="K14" s="35"/>
      <c r="L14" s="34">
        <v>1977618405.9200001</v>
      </c>
      <c r="M14" s="34"/>
      <c r="Q14" s="34"/>
      <c r="R14" s="288"/>
      <c r="S14" s="288"/>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-9788723.8800001144</v>
      </c>
      <c r="K15" s="14"/>
      <c r="L15" s="34">
        <v>1345396393.9199996</v>
      </c>
      <c r="M15" s="34"/>
      <c r="N15" s="36"/>
      <c r="Q15" s="34"/>
      <c r="R15" s="26"/>
      <c r="S15" s="26"/>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-31919751.81000042</v>
      </c>
      <c r="K16" s="17"/>
      <c r="L16" s="34">
        <v>4387162154.1300001</v>
      </c>
      <c r="M16" s="34"/>
      <c r="O16" s="14"/>
      <c r="P16" s="34"/>
      <c r="Q16" s="17"/>
      <c r="R16" s="26"/>
      <c r="S16" s="26"/>
      <c r="T16" s="27"/>
      <c r="U16" s="28"/>
      <c r="V16" s="17"/>
    </row>
    <row r="17" spans="1:22" outlineLevel="1" x14ac:dyDescent="0.2">
      <c r="A17" s="4"/>
      <c r="B17" s="10"/>
      <c r="C17" s="14" t="s">
        <v>7</v>
      </c>
      <c r="D17" s="4" t="s">
        <v>41</v>
      </c>
      <c r="E17" s="33">
        <v>1400000000</v>
      </c>
      <c r="F17" s="4"/>
      <c r="G17" s="34">
        <v>1358770926.9099998</v>
      </c>
      <c r="H17" s="4"/>
      <c r="I17" s="4"/>
      <c r="J17" s="33">
        <f t="shared" si="0"/>
        <v>-16263627.979999781</v>
      </c>
      <c r="K17" s="4"/>
      <c r="L17" s="34">
        <v>1342507298.9300001</v>
      </c>
      <c r="M17" s="4"/>
      <c r="N17" s="36"/>
      <c r="O17" s="10"/>
      <c r="P17" s="34"/>
      <c r="Q17" s="4"/>
      <c r="R17" s="16"/>
      <c r="S17" s="16"/>
      <c r="T17" s="38"/>
      <c r="U17" s="28"/>
    </row>
    <row r="18" spans="1:22" outlineLevel="1" x14ac:dyDescent="0.2">
      <c r="A18" s="4"/>
      <c r="B18" s="10"/>
      <c r="C18" s="14" t="s">
        <v>7</v>
      </c>
      <c r="D18" s="4" t="s">
        <v>42</v>
      </c>
      <c r="E18" s="33">
        <v>1995143736.0699999</v>
      </c>
      <c r="F18" s="4"/>
      <c r="G18" s="34">
        <v>1977933813.9899998</v>
      </c>
      <c r="H18" s="4"/>
      <c r="I18" s="4"/>
      <c r="J18" s="33">
        <f t="shared" si="0"/>
        <v>-12120145.569999933</v>
      </c>
      <c r="K18" s="4"/>
      <c r="L18" s="34">
        <v>1965813668.4199998</v>
      </c>
      <c r="M18" s="4"/>
      <c r="N18" s="36"/>
      <c r="O18" s="10"/>
      <c r="P18" s="34"/>
      <c r="Q18" s="4"/>
      <c r="R18" s="16"/>
      <c r="S18" s="16"/>
      <c r="T18" s="38"/>
      <c r="U18" s="28"/>
    </row>
    <row r="19" spans="1:22" outlineLevel="1" x14ac:dyDescent="0.2">
      <c r="A19" s="4"/>
      <c r="B19" s="10"/>
      <c r="C19" s="14" t="s">
        <v>7</v>
      </c>
      <c r="D19" s="4" t="s">
        <v>42</v>
      </c>
      <c r="E19" s="33">
        <v>1320276000</v>
      </c>
      <c r="F19" s="4"/>
      <c r="G19" s="34">
        <v>1319466228.72</v>
      </c>
      <c r="H19" s="4"/>
      <c r="I19" s="4"/>
      <c r="J19" s="33">
        <f>+L19-G19</f>
        <v>-6868865.8000001907</v>
      </c>
      <c r="K19" s="4"/>
      <c r="L19" s="34">
        <v>1312597362.9199998</v>
      </c>
      <c r="M19" s="4"/>
      <c r="N19" s="36"/>
      <c r="O19" s="10"/>
      <c r="P19" s="34"/>
      <c r="Q19" s="4"/>
      <c r="R19" s="16"/>
      <c r="S19" s="16"/>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-6074823.2699998617</v>
      </c>
      <c r="K20" s="10"/>
      <c r="L20" s="42">
        <v>985299270.8599999</v>
      </c>
      <c r="M20" s="10"/>
      <c r="O20" s="10"/>
      <c r="Q20" s="10"/>
      <c r="R20" s="36"/>
      <c r="S20" s="36"/>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-149256651.40000081</v>
      </c>
      <c r="K21" s="4"/>
      <c r="L21" s="82">
        <f>SUM(L11:L20)</f>
        <v>20589428504.129997</v>
      </c>
      <c r="M21" s="4"/>
      <c r="N21" s="271" t="s">
        <v>134</v>
      </c>
      <c r="O21" s="10"/>
      <c r="P21" s="271" t="s">
        <v>126</v>
      </c>
      <c r="Q21" s="4"/>
      <c r="R21" s="16"/>
      <c r="S21" s="16"/>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R22" s="16"/>
      <c r="S22" s="16"/>
      <c r="T22" s="17"/>
      <c r="U22" s="28"/>
    </row>
    <row r="23" spans="1:22" ht="6" customHeight="1" x14ac:dyDescent="0.2">
      <c r="A23" s="4"/>
      <c r="B23" s="10"/>
      <c r="C23" s="14"/>
      <c r="D23" s="4"/>
      <c r="E23" s="33"/>
      <c r="F23" s="4"/>
      <c r="G23" s="33"/>
      <c r="H23" s="4"/>
      <c r="I23" s="4"/>
      <c r="J23" s="33"/>
      <c r="K23" s="4"/>
      <c r="L23" s="33"/>
      <c r="M23" s="4"/>
      <c r="N23" s="1"/>
      <c r="O23" s="1"/>
      <c r="Q23" s="4"/>
      <c r="R23" s="16"/>
      <c r="S23" s="16"/>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3"/>
      <c r="N24" s="34" t="e">
        <f>#REF!</f>
        <v>#REF!</v>
      </c>
      <c r="O24" s="30"/>
      <c r="P24" s="34" t="e">
        <f>+L24-N24</f>
        <v>#REF!</v>
      </c>
      <c r="Q24" s="163"/>
      <c r="R24" s="45"/>
      <c r="S24" s="2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3"/>
      <c r="N25" s="34" t="e">
        <f>#REF!</f>
        <v>#REF!</v>
      </c>
      <c r="O25" s="30"/>
      <c r="P25" s="34" t="e">
        <f>+L25-N25</f>
        <v>#REF!</v>
      </c>
      <c r="Q25" s="163"/>
      <c r="R25" s="45"/>
      <c r="S25" s="2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3"/>
      <c r="N26" s="34">
        <v>0</v>
      </c>
      <c r="O26" s="30"/>
      <c r="P26" s="34">
        <f>+L26-N26</f>
        <v>637014515</v>
      </c>
      <c r="Q26" s="163"/>
      <c r="R26" s="46"/>
      <c r="S26" s="2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3"/>
      <c r="N27" s="42" t="e">
        <f>#REF!</f>
        <v>#REF!</v>
      </c>
      <c r="O27" s="30"/>
      <c r="P27" s="42" t="e">
        <f>+L27-N27</f>
        <v>#REF!</v>
      </c>
      <c r="Q27" s="163"/>
      <c r="R27" s="45"/>
      <c r="S27" s="2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R28" s="16"/>
      <c r="S28" s="16"/>
      <c r="T28" s="17"/>
      <c r="U28" s="28"/>
    </row>
    <row r="29" spans="1:22" ht="20.25" customHeight="1" x14ac:dyDescent="0.2">
      <c r="A29" s="4"/>
      <c r="B29" s="96" t="s">
        <v>10</v>
      </c>
      <c r="C29" s="101"/>
      <c r="D29" s="100"/>
      <c r="E29" s="100"/>
      <c r="F29" s="4"/>
      <c r="G29" s="100"/>
      <c r="H29" s="4"/>
      <c r="I29" s="4"/>
      <c r="J29" s="102"/>
      <c r="K29" s="4"/>
      <c r="L29" s="100"/>
      <c r="M29" s="4"/>
      <c r="N29" s="10"/>
      <c r="O29" s="10"/>
      <c r="P29" s="4"/>
      <c r="Q29" s="4"/>
      <c r="R29" s="44"/>
    </row>
    <row r="30" spans="1:22" s="23" customFormat="1" outlineLevel="1" x14ac:dyDescent="0.2">
      <c r="A30" s="27"/>
      <c r="B30" s="30"/>
      <c r="C30" s="14"/>
      <c r="D30" s="14"/>
      <c r="E30" s="33"/>
      <c r="F30" s="33"/>
      <c r="G30" s="33"/>
      <c r="H30" s="34"/>
      <c r="I30" s="34"/>
      <c r="J30" s="33"/>
      <c r="K30" s="35"/>
      <c r="L30" s="33"/>
      <c r="M30" s="163"/>
      <c r="N30" s="149"/>
      <c r="O30" s="151"/>
      <c r="P30" s="149"/>
      <c r="Q30" s="163"/>
      <c r="R30" s="45"/>
      <c r="S30" s="27"/>
      <c r="T30" s="27"/>
      <c r="U30" s="28"/>
      <c r="V30" s="27"/>
    </row>
    <row r="31" spans="1:22" s="11" customFormat="1" outlineLevel="1" x14ac:dyDescent="0.2">
      <c r="A31" s="17"/>
      <c r="B31" s="14"/>
      <c r="C31" s="14" t="s">
        <v>31</v>
      </c>
      <c r="D31" s="14"/>
      <c r="E31" s="34" t="e">
        <f>#REF!</f>
        <v>#REF!</v>
      </c>
      <c r="F31" s="33"/>
      <c r="G31" s="34"/>
      <c r="H31" s="34"/>
      <c r="I31" s="34"/>
      <c r="J31" s="33" t="e">
        <f>L31-E31</f>
        <v>#REF!</v>
      </c>
      <c r="K31" s="35"/>
      <c r="L31" s="34" t="e">
        <f>#REF!</f>
        <v>#REF!</v>
      </c>
      <c r="M31" s="34"/>
      <c r="N31" s="149"/>
      <c r="O31" s="149"/>
      <c r="P31" s="150"/>
      <c r="Q31" s="17"/>
      <c r="R31" s="17"/>
      <c r="S31" s="1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7"/>
      <c r="S32" s="17"/>
      <c r="T32" s="17"/>
      <c r="U32" s="17"/>
      <c r="V32" s="17"/>
    </row>
    <row r="33" spans="1:23" s="11" customFormat="1" ht="14.25" customHeight="1" x14ac:dyDescent="0.2">
      <c r="A33" s="17"/>
      <c r="B33" s="14"/>
      <c r="C33" s="14"/>
      <c r="D33" s="14"/>
      <c r="E33" s="81" t="e">
        <f>SUM(E30:E31)</f>
        <v>#REF!</v>
      </c>
      <c r="F33" s="33"/>
      <c r="G33" s="81">
        <f>SUM(G30:G31)</f>
        <v>0</v>
      </c>
      <c r="H33" s="34"/>
      <c r="I33" s="34"/>
      <c r="J33" s="81" t="e">
        <f>SUM(J30:J31)</f>
        <v>#REF!</v>
      </c>
      <c r="K33" s="35"/>
      <c r="L33" s="81" t="e">
        <f>SUM(L30:L31)</f>
        <v>#REF!</v>
      </c>
      <c r="M33" s="34"/>
      <c r="N33" s="149"/>
      <c r="O33" s="149"/>
      <c r="P33" s="150"/>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-21340307.679999828</v>
      </c>
      <c r="K39" s="47"/>
      <c r="L39" s="56">
        <v>298764307.76000094</v>
      </c>
      <c r="M39" s="49"/>
      <c r="N39" s="34"/>
      <c r="O39" s="34"/>
      <c r="P39" s="58"/>
      <c r="Q39" s="57"/>
      <c r="R39" s="57"/>
      <c r="S39" s="58"/>
      <c r="T39" s="152"/>
      <c r="U39" s="17"/>
      <c r="V39" s="17"/>
    </row>
    <row r="40" spans="1:23" s="11" customFormat="1" outlineLevel="1" x14ac:dyDescent="0.2">
      <c r="A40" s="59" t="s">
        <v>16</v>
      </c>
      <c r="B40" s="55"/>
      <c r="C40" s="14" t="s">
        <v>7</v>
      </c>
      <c r="D40" s="14" t="s">
        <v>33</v>
      </c>
      <c r="E40" s="34"/>
      <c r="F40" s="34"/>
      <c r="G40" s="56">
        <v>317437076.98000079</v>
      </c>
      <c r="H40" s="33"/>
      <c r="I40" s="33"/>
      <c r="J40" s="33">
        <f>+L40-G40</f>
        <v>-21340307.679999828</v>
      </c>
      <c r="K40" s="47"/>
      <c r="L40" s="56">
        <v>296096769.30000097</v>
      </c>
      <c r="M40" s="49"/>
      <c r="N40" s="34"/>
      <c r="O40" s="34"/>
      <c r="P40" s="58"/>
      <c r="Q40" s="57"/>
      <c r="R40" s="57"/>
      <c r="S40" s="153"/>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57"/>
      <c r="S41" s="153"/>
      <c r="T41" s="154"/>
      <c r="U41" s="14"/>
      <c r="V41" s="17"/>
    </row>
    <row r="42" spans="1:23" s="11" customFormat="1" x14ac:dyDescent="0.2">
      <c r="A42" s="17"/>
      <c r="B42" s="55"/>
      <c r="C42" s="62"/>
      <c r="D42" s="63"/>
      <c r="E42" s="34"/>
      <c r="F42" s="34"/>
      <c r="G42" s="82">
        <f>SUM(G39:G40)</f>
        <v>637541692.42000151</v>
      </c>
      <c r="H42" s="34"/>
      <c r="I42" s="34"/>
      <c r="J42" s="82">
        <f>SUM(J39:J40)</f>
        <v>-42680615.359999657</v>
      </c>
      <c r="K42" s="34"/>
      <c r="L42" s="82">
        <f>SUM(L39:L40)</f>
        <v>594861077.06000185</v>
      </c>
      <c r="M42" s="49"/>
      <c r="N42" s="34"/>
      <c r="O42" s="34"/>
      <c r="P42" s="58"/>
      <c r="Q42" s="57"/>
      <c r="R42" s="57"/>
      <c r="S42" s="153"/>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57"/>
      <c r="S43" s="153"/>
      <c r="T43" s="15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84" t="s">
        <v>50</v>
      </c>
      <c r="B46" s="285"/>
      <c r="C46" s="86" t="s">
        <v>54</v>
      </c>
      <c r="E46" s="89"/>
      <c r="F46" s="125" t="s">
        <v>135</v>
      </c>
      <c r="J46" s="90"/>
      <c r="K46" s="90"/>
      <c r="L46" s="90"/>
      <c r="M46" s="90"/>
      <c r="N46" s="89"/>
      <c r="P46" s="91"/>
      <c r="R46" s="92"/>
      <c r="S46" s="88"/>
      <c r="T46" s="88"/>
      <c r="U46" s="88"/>
      <c r="V46" s="88"/>
    </row>
    <row r="47" spans="1:23" s="86" customFormat="1" ht="15" customHeight="1" x14ac:dyDescent="0.2">
      <c r="A47" s="284" t="s">
        <v>52</v>
      </c>
      <c r="B47" s="284"/>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4">
    <mergeCell ref="R12:S14"/>
    <mergeCell ref="N21:N22"/>
    <mergeCell ref="P21:P22"/>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499984740745262"/>
    <pageSetUpPr fitToPage="1"/>
  </sheetPr>
  <dimension ref="A1:W53"/>
  <sheetViews>
    <sheetView showGridLines="0" topLeftCell="A7"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139</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65"/>
      <c r="G8" s="271" t="s">
        <v>99</v>
      </c>
      <c r="H8" s="20"/>
      <c r="I8" s="21"/>
      <c r="J8" s="280" t="s">
        <v>5</v>
      </c>
      <c r="K8" s="12"/>
      <c r="L8" s="271" t="s">
        <v>140</v>
      </c>
      <c r="M8" s="12"/>
      <c r="Q8" s="164"/>
      <c r="R8" s="167"/>
      <c r="S8" s="167"/>
      <c r="T8" s="17"/>
      <c r="U8" s="17"/>
      <c r="V8" s="17"/>
    </row>
    <row r="9" spans="1:22" s="23" customFormat="1" x14ac:dyDescent="0.2">
      <c r="B9" s="24"/>
      <c r="C9" s="29"/>
      <c r="D9" s="24"/>
      <c r="E9" s="281"/>
      <c r="F9" s="29"/>
      <c r="G9" s="272"/>
      <c r="H9" s="111"/>
      <c r="I9" s="27"/>
      <c r="J9" s="281"/>
      <c r="K9" s="30"/>
      <c r="L9" s="272"/>
      <c r="M9" s="164"/>
      <c r="Q9" s="164"/>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66"/>
      <c r="N10" s="166"/>
      <c r="O10" s="30"/>
      <c r="P10" s="166"/>
      <c r="Q10" s="164"/>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-7797580.4000000954</v>
      </c>
      <c r="K11" s="35"/>
      <c r="L11" s="34">
        <v>974859579.61999977</v>
      </c>
      <c r="M11" s="166"/>
      <c r="N11" s="36"/>
      <c r="O11" s="30"/>
      <c r="P11" s="34"/>
      <c r="Q11" s="166"/>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-36953852.010000229</v>
      </c>
      <c r="K12" s="35"/>
      <c r="L12" s="34">
        <v>4619999378.5600004</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-13784842.53000021</v>
      </c>
      <c r="K13" s="35"/>
      <c r="L13" s="34">
        <v>1671470836.45</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-16293968.420000076</v>
      </c>
      <c r="K14" s="35"/>
      <c r="L14" s="34">
        <v>1975713030.0500002</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-11084972.850000143</v>
      </c>
      <c r="K15" s="14"/>
      <c r="L15" s="34">
        <v>1344100144.9499996</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-36146650.620000839</v>
      </c>
      <c r="K16" s="17"/>
      <c r="L16" s="34">
        <v>4382935255.3199997</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-18417301.039999723</v>
      </c>
      <c r="K17" s="4"/>
      <c r="L17" s="34">
        <v>1340353625.8700001</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-13725127.629999876</v>
      </c>
      <c r="K18" s="4"/>
      <c r="L18" s="34">
        <v>1964208686.3599999</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-7778459.3600001335</v>
      </c>
      <c r="K19" s="4"/>
      <c r="L19" s="34">
        <v>1311687769.3599999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-6879267.5999999046</v>
      </c>
      <c r="K20" s="10"/>
      <c r="L20" s="42">
        <v>984494826.52999985</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-168862022.46000123</v>
      </c>
      <c r="K21" s="4"/>
      <c r="L21" s="82">
        <f>SUM(L11:L20)</f>
        <v>20569823133.07</v>
      </c>
      <c r="M21" s="4"/>
      <c r="N21" s="271" t="s">
        <v>141</v>
      </c>
      <c r="O21" s="10"/>
      <c r="P21" s="271" t="s">
        <v>142</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66"/>
      <c r="N24" s="34" t="e">
        <f>#REF!</f>
        <v>#REF!</v>
      </c>
      <c r="O24" s="30"/>
      <c r="P24" s="34" t="e">
        <f>+L24-N24</f>
        <v>#REF!</v>
      </c>
      <c r="Q24" s="166"/>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66"/>
      <c r="N25" s="34" t="e">
        <f>#REF!</f>
        <v>#REF!</v>
      </c>
      <c r="O25" s="30"/>
      <c r="P25" s="34" t="e">
        <f>+L25-N25</f>
        <v>#REF!</v>
      </c>
      <c r="Q25" s="166"/>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66"/>
      <c r="N26" s="34">
        <v>0</v>
      </c>
      <c r="O26" s="30"/>
      <c r="P26" s="34">
        <f>+L26-N26</f>
        <v>637014515</v>
      </c>
      <c r="Q26" s="166"/>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66"/>
      <c r="N27" s="42" t="e">
        <f>#REF!</f>
        <v>#REF!</v>
      </c>
      <c r="O27" s="30"/>
      <c r="P27" s="42" t="e">
        <f>+L27-N27</f>
        <v>#REF!</v>
      </c>
      <c r="Q27" s="166"/>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c r="D30" s="14"/>
      <c r="E30" s="33"/>
      <c r="F30" s="33"/>
      <c r="G30" s="33"/>
      <c r="H30" s="34"/>
      <c r="I30" s="34"/>
      <c r="J30" s="33"/>
      <c r="K30" s="35"/>
      <c r="L30" s="33"/>
      <c r="M30" s="166"/>
      <c r="N30" s="149"/>
      <c r="O30" s="151"/>
      <c r="P30" s="149"/>
      <c r="Q30" s="166"/>
      <c r="R30" s="167"/>
      <c r="S30" s="167"/>
      <c r="T30" s="27"/>
      <c r="U30" s="28"/>
      <c r="V30" s="27"/>
    </row>
    <row r="31" spans="1:22" s="11" customFormat="1" outlineLevel="1" x14ac:dyDescent="0.2">
      <c r="A31" s="17"/>
      <c r="B31" s="14"/>
      <c r="C31" s="14" t="s">
        <v>31</v>
      </c>
      <c r="D31" s="14"/>
      <c r="E31" s="34" t="e">
        <f>#REF!</f>
        <v>#REF!</v>
      </c>
      <c r="F31" s="33"/>
      <c r="G31" s="34"/>
      <c r="H31" s="34"/>
      <c r="I31" s="34"/>
      <c r="J31" s="33">
        <v>-2913934381</v>
      </c>
      <c r="K31" s="35"/>
      <c r="L31" s="34"/>
      <c r="M31" s="34"/>
      <c r="N31" s="149"/>
      <c r="O31" s="149"/>
      <c r="P31" s="150"/>
      <c r="Q31" s="17"/>
      <c r="R31" s="167"/>
      <c r="S31" s="167"/>
      <c r="T31" s="17"/>
      <c r="U31" s="17"/>
      <c r="V31" s="17"/>
    </row>
    <row r="32" spans="1:22" s="11" customFormat="1" outlineLevel="1" x14ac:dyDescent="0.2">
      <c r="A32" s="17"/>
      <c r="B32" s="14"/>
      <c r="C32" s="14"/>
      <c r="D32" s="14"/>
      <c r="E32" s="34"/>
      <c r="F32" s="33"/>
      <c r="G32" s="34"/>
      <c r="H32" s="34"/>
      <c r="I32" s="34"/>
      <c r="J32" s="34"/>
      <c r="K32" s="35"/>
      <c r="L32" s="34"/>
      <c r="M32" s="34"/>
      <c r="N32" s="149"/>
      <c r="O32" s="149"/>
      <c r="P32" s="150"/>
      <c r="Q32" s="17"/>
      <c r="R32" s="167"/>
      <c r="S32" s="167"/>
      <c r="T32" s="17"/>
      <c r="U32" s="17"/>
      <c r="V32" s="17"/>
    </row>
    <row r="33" spans="1:23" s="11" customFormat="1" ht="14.25" customHeight="1" x14ac:dyDescent="0.2">
      <c r="A33" s="17"/>
      <c r="B33" s="14"/>
      <c r="C33" s="14"/>
      <c r="D33" s="14"/>
      <c r="E33" s="81" t="e">
        <f>SUM(E30:E31)</f>
        <v>#REF!</v>
      </c>
      <c r="F33" s="33"/>
      <c r="G33" s="81">
        <f>SUM(G30:G31)</f>
        <v>0</v>
      </c>
      <c r="H33" s="34"/>
      <c r="I33" s="34"/>
      <c r="J33" s="81">
        <f>SUM(J30:J31)</f>
        <v>-2913934381</v>
      </c>
      <c r="K33" s="35"/>
      <c r="L33" s="81">
        <f>SUM(L30:L31)</f>
        <v>0</v>
      </c>
      <c r="M33" s="34"/>
      <c r="N33" s="149"/>
      <c r="O33" s="149"/>
      <c r="P33" s="150"/>
      <c r="Q33" s="17"/>
      <c r="R33" s="167"/>
      <c r="S33" s="16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50"/>
      <c r="O34" s="150"/>
      <c r="P34" s="150"/>
      <c r="R34" s="167"/>
      <c r="S34" s="16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67"/>
      <c r="S35" s="16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167"/>
      <c r="S36" s="16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67"/>
      <c r="S37" s="167"/>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167"/>
      <c r="S38" s="167"/>
      <c r="T38" s="17"/>
      <c r="U38" s="28"/>
      <c r="V38" s="17"/>
      <c r="W38" s="50"/>
    </row>
    <row r="39" spans="1:23" s="11" customFormat="1" outlineLevel="1" x14ac:dyDescent="0.2">
      <c r="A39" s="59" t="s">
        <v>15</v>
      </c>
      <c r="B39" s="55"/>
      <c r="C39" s="14" t="s">
        <v>7</v>
      </c>
      <c r="D39" s="14" t="s">
        <v>43</v>
      </c>
      <c r="E39" s="34"/>
      <c r="F39" s="34"/>
      <c r="G39" s="56">
        <v>320104615.44000077</v>
      </c>
      <c r="H39" s="33"/>
      <c r="I39" s="33"/>
      <c r="J39" s="33">
        <f>+L39-G39</f>
        <v>-24007846.139999807</v>
      </c>
      <c r="K39" s="47"/>
      <c r="L39" s="56">
        <v>296096769.30000097</v>
      </c>
      <c r="M39" s="49"/>
      <c r="N39" s="34"/>
      <c r="O39" s="34"/>
      <c r="P39" s="58"/>
      <c r="Q39" s="57"/>
      <c r="R39" s="167"/>
      <c r="S39" s="167"/>
      <c r="T39" s="152"/>
      <c r="U39" s="17"/>
      <c r="V39" s="17"/>
    </row>
    <row r="40" spans="1:23" s="11" customFormat="1" outlineLevel="1" x14ac:dyDescent="0.2">
      <c r="A40" s="59" t="s">
        <v>16</v>
      </c>
      <c r="B40" s="55"/>
      <c r="C40" s="14" t="s">
        <v>7</v>
      </c>
      <c r="D40" s="14" t="s">
        <v>33</v>
      </c>
      <c r="E40" s="34"/>
      <c r="F40" s="34"/>
      <c r="G40" s="56">
        <v>317437076.98000079</v>
      </c>
      <c r="H40" s="33"/>
      <c r="I40" s="33"/>
      <c r="J40" s="33">
        <f>+L40-G40</f>
        <v>-24007846.139999807</v>
      </c>
      <c r="K40" s="47"/>
      <c r="L40" s="56">
        <v>293429230.84000099</v>
      </c>
      <c r="M40" s="49"/>
      <c r="N40" s="34"/>
      <c r="O40" s="34"/>
      <c r="P40" s="58"/>
      <c r="Q40" s="57"/>
      <c r="R40" s="167"/>
      <c r="S40" s="167"/>
      <c r="T40" s="154"/>
      <c r="U40" s="14"/>
      <c r="V40" s="17"/>
    </row>
    <row r="41" spans="1:23" s="11" customFormat="1" ht="6" customHeight="1" outlineLevel="1" x14ac:dyDescent="0.2">
      <c r="A41" s="17"/>
      <c r="B41" s="55"/>
      <c r="C41" s="62"/>
      <c r="D41" s="14"/>
      <c r="E41" s="34"/>
      <c r="F41" s="34"/>
      <c r="G41" s="41"/>
      <c r="H41" s="34"/>
      <c r="I41" s="34"/>
      <c r="J41" s="60"/>
      <c r="K41" s="34"/>
      <c r="L41" s="42"/>
      <c r="M41" s="49"/>
      <c r="N41" s="34"/>
      <c r="O41" s="34"/>
      <c r="P41" s="58"/>
      <c r="Q41" s="57"/>
      <c r="R41" s="167"/>
      <c r="S41" s="167"/>
      <c r="T41" s="154"/>
      <c r="U41" s="14"/>
      <c r="V41" s="17"/>
    </row>
    <row r="42" spans="1:23" s="11" customFormat="1" x14ac:dyDescent="0.2">
      <c r="A42" s="17"/>
      <c r="B42" s="55"/>
      <c r="C42" s="62"/>
      <c r="D42" s="63"/>
      <c r="E42" s="34"/>
      <c r="F42" s="34"/>
      <c r="G42" s="82">
        <f>SUM(G39:G40)</f>
        <v>637541692.42000151</v>
      </c>
      <c r="H42" s="34"/>
      <c r="I42" s="34"/>
      <c r="J42" s="82">
        <f>SUM(J39:J40)</f>
        <v>-48015692.279999614</v>
      </c>
      <c r="K42" s="34"/>
      <c r="L42" s="82">
        <f>SUM(L39:L40)</f>
        <v>589526000.14000201</v>
      </c>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34"/>
      <c r="O43" s="34"/>
      <c r="P43" s="58"/>
      <c r="Q43" s="57"/>
      <c r="R43" s="167"/>
      <c r="S43" s="167"/>
      <c r="T43" s="154"/>
      <c r="U43" s="14"/>
      <c r="V43" s="17"/>
    </row>
    <row r="44" spans="1:23" s="11" customFormat="1" x14ac:dyDescent="0.2">
      <c r="A44" s="17"/>
      <c r="B44" s="55"/>
      <c r="C44" s="62"/>
      <c r="D44" s="63"/>
      <c r="E44" s="34"/>
      <c r="F44" s="34"/>
      <c r="G44" s="33"/>
      <c r="H44" s="34"/>
      <c r="I44" s="34"/>
      <c r="J44" s="33"/>
      <c r="K44" s="34"/>
      <c r="L44" s="33"/>
      <c r="M44" s="49"/>
      <c r="N44" s="61"/>
      <c r="O44" s="14"/>
      <c r="P44" s="17"/>
      <c r="R44" s="167"/>
      <c r="S44" s="167"/>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167"/>
      <c r="S45" s="167"/>
      <c r="T45" s="88"/>
      <c r="U45" s="88"/>
      <c r="V45" s="88"/>
    </row>
    <row r="46" spans="1:23" s="86" customFormat="1" ht="15" customHeight="1" x14ac:dyDescent="0.2">
      <c r="A46" s="284" t="s">
        <v>50</v>
      </c>
      <c r="B46" s="285"/>
      <c r="C46" s="86" t="s">
        <v>54</v>
      </c>
      <c r="E46" s="89"/>
      <c r="G46" s="125" t="s">
        <v>147</v>
      </c>
      <c r="J46" s="90"/>
      <c r="K46" s="90"/>
      <c r="L46" s="90"/>
      <c r="M46" s="90"/>
      <c r="N46" s="89"/>
      <c r="P46" s="91"/>
      <c r="R46" s="167"/>
      <c r="S46" s="167"/>
      <c r="T46" s="88"/>
      <c r="U46" s="88"/>
      <c r="V46" s="88"/>
    </row>
    <row r="47" spans="1:23" s="86" customFormat="1" ht="15" customHeight="1" x14ac:dyDescent="0.2">
      <c r="A47" s="284" t="s">
        <v>52</v>
      </c>
      <c r="B47" s="284"/>
      <c r="C47" s="86" t="s">
        <v>53</v>
      </c>
      <c r="E47" s="93"/>
      <c r="F47" s="93"/>
      <c r="H47" s="90"/>
      <c r="I47" s="90"/>
      <c r="J47" s="90"/>
      <c r="K47" s="90"/>
      <c r="L47" s="90"/>
      <c r="M47" s="90"/>
      <c r="N47" s="94"/>
      <c r="R47" s="167"/>
      <c r="S47" s="167"/>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67"/>
      <c r="S48" s="167"/>
      <c r="T48" s="10"/>
      <c r="U48" s="10"/>
      <c r="V48" s="10"/>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71"/>
      <c r="K52" s="71"/>
      <c r="L52" s="71"/>
      <c r="M52" s="71"/>
      <c r="N52" s="71"/>
      <c r="P52" s="1"/>
      <c r="Q52" s="1"/>
      <c r="R52" s="167"/>
      <c r="S52" s="167"/>
      <c r="T52" s="4"/>
      <c r="U52" s="4"/>
      <c r="V52" s="4"/>
      <c r="W52" s="1"/>
    </row>
    <row r="53" spans="1:23" s="7" customFormat="1" x14ac:dyDescent="0.2">
      <c r="A53" s="1"/>
      <c r="D53" s="1"/>
      <c r="E53" s="1"/>
      <c r="F53" s="1"/>
      <c r="G53" s="1"/>
      <c r="H53" s="1"/>
      <c r="I53" s="1"/>
      <c r="J53" s="1"/>
      <c r="K53" s="1"/>
      <c r="L53" s="1"/>
      <c r="M53" s="1"/>
      <c r="N53" s="72"/>
      <c r="P53" s="1"/>
      <c r="Q53" s="1"/>
      <c r="R53" s="167"/>
      <c r="S53" s="167"/>
      <c r="T53" s="4"/>
      <c r="U53" s="4"/>
      <c r="V53" s="4"/>
      <c r="W53" s="1"/>
    </row>
  </sheetData>
  <mergeCells count="13">
    <mergeCell ref="A47:B47"/>
    <mergeCell ref="A1:Q1"/>
    <mergeCell ref="A2:Q2"/>
    <mergeCell ref="A3:Q3"/>
    <mergeCell ref="A4:Q4"/>
    <mergeCell ref="E8:E9"/>
    <mergeCell ref="G8:G9"/>
    <mergeCell ref="J8:J9"/>
    <mergeCell ref="L8:L9"/>
    <mergeCell ref="N21:N22"/>
    <mergeCell ref="P21:P22"/>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499984740745262"/>
    <pageSetUpPr fitToPage="1"/>
  </sheetPr>
  <dimension ref="A1:W52"/>
  <sheetViews>
    <sheetView showGridLines="0"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143</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69"/>
      <c r="G8" s="271" t="s">
        <v>99</v>
      </c>
      <c r="H8" s="20"/>
      <c r="I8" s="21"/>
      <c r="J8" s="280" t="s">
        <v>5</v>
      </c>
      <c r="K8" s="12"/>
      <c r="L8" s="271" t="s">
        <v>144</v>
      </c>
      <c r="M8" s="12"/>
      <c r="Q8" s="168"/>
      <c r="R8" s="167"/>
      <c r="S8" s="167"/>
      <c r="T8" s="17"/>
      <c r="U8" s="17"/>
      <c r="V8" s="17"/>
    </row>
    <row r="9" spans="1:22" s="23" customFormat="1" x14ac:dyDescent="0.2">
      <c r="B9" s="24"/>
      <c r="C9" s="29"/>
      <c r="D9" s="24"/>
      <c r="E9" s="281"/>
      <c r="F9" s="29"/>
      <c r="G9" s="272"/>
      <c r="H9" s="111"/>
      <c r="I9" s="27"/>
      <c r="J9" s="281"/>
      <c r="K9" s="30"/>
      <c r="L9" s="272"/>
      <c r="M9" s="168"/>
      <c r="Q9" s="168"/>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0"/>
      <c r="N10" s="170"/>
      <c r="O10" s="30"/>
      <c r="P10" s="170"/>
      <c r="Q10" s="168"/>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-8690177.4600000381</v>
      </c>
      <c r="K11" s="35"/>
      <c r="L11" s="34">
        <v>973966982.55999982</v>
      </c>
      <c r="M11" s="170"/>
      <c r="N11" s="36"/>
      <c r="O11" s="30"/>
      <c r="P11" s="34"/>
      <c r="Q11" s="170"/>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-41183997.520000458</v>
      </c>
      <c r="K12" s="35"/>
      <c r="L12" s="34">
        <v>4615769233.0500002</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-15417763.0400002</v>
      </c>
      <c r="K13" s="35"/>
      <c r="L13" s="34">
        <v>1669837915.9400001</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-18224114.170000076</v>
      </c>
      <c r="K14" s="35"/>
      <c r="L14" s="34">
        <v>1973782884.3000002</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-12398073.060000181</v>
      </c>
      <c r="K15" s="14"/>
      <c r="L15" s="34">
        <v>1342787044.7399995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-40428499.120000839</v>
      </c>
      <c r="K16" s="17"/>
      <c r="L16" s="34">
        <v>4378653406.8199997</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-20598971.849999666</v>
      </c>
      <c r="K17" s="4"/>
      <c r="L17" s="34">
        <v>1338171955.0600002</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-15350974.4599998</v>
      </c>
      <c r="K18" s="4"/>
      <c r="L18" s="34">
        <v>1962582839.53</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-8699877.6400001049</v>
      </c>
      <c r="K19" s="4"/>
      <c r="L19" s="34">
        <v>1310766351.0799999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-7694169.6999999285</v>
      </c>
      <c r="K20" s="10"/>
      <c r="L20" s="42">
        <v>983679924.42999983</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-188686618.02000129</v>
      </c>
      <c r="K21" s="4"/>
      <c r="L21" s="82">
        <f>SUM(L11:L20)</f>
        <v>20549998537.509995</v>
      </c>
      <c r="M21" s="4"/>
      <c r="N21" s="271" t="s">
        <v>145</v>
      </c>
      <c r="O21" s="10"/>
      <c r="P21" s="271" t="s">
        <v>146</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0"/>
      <c r="N24" s="34" t="e">
        <f>#REF!</f>
        <v>#REF!</v>
      </c>
      <c r="O24" s="30"/>
      <c r="P24" s="34" t="e">
        <f>+L24-N24</f>
        <v>#REF!</v>
      </c>
      <c r="Q24" s="170"/>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0"/>
      <c r="N25" s="34" t="e">
        <f>#REF!</f>
        <v>#REF!</v>
      </c>
      <c r="O25" s="30"/>
      <c r="P25" s="34" t="e">
        <f>+L25-N25</f>
        <v>#REF!</v>
      </c>
      <c r="Q25" s="170"/>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0"/>
      <c r="N26" s="34">
        <v>0</v>
      </c>
      <c r="O26" s="30"/>
      <c r="P26" s="34">
        <f>+L26-N26</f>
        <v>637014515</v>
      </c>
      <c r="Q26" s="170"/>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0"/>
      <c r="N27" s="42" t="e">
        <f>#REF!</f>
        <v>#REF!</v>
      </c>
      <c r="O27" s="30"/>
      <c r="P27" s="42" t="e">
        <f>+L27-N27</f>
        <v>#REF!</v>
      </c>
      <c r="Q27" s="170"/>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154</v>
      </c>
      <c r="E30" s="33"/>
      <c r="F30" s="33"/>
      <c r="G30" s="33"/>
      <c r="H30" s="34"/>
      <c r="I30" s="34"/>
      <c r="J30" s="33">
        <v>900000000</v>
      </c>
      <c r="K30" s="35"/>
      <c r="L30" s="33">
        <v>900000000</v>
      </c>
      <c r="M30" s="170"/>
      <c r="N30" s="149"/>
      <c r="O30" s="151"/>
      <c r="P30" s="149"/>
      <c r="Q30" s="170"/>
      <c r="R30" s="167"/>
      <c r="S30" s="167"/>
      <c r="T30" s="27"/>
      <c r="U30" s="28"/>
      <c r="V30" s="27"/>
    </row>
    <row r="31" spans="1:22" s="11" customFormat="1" outlineLevel="1" x14ac:dyDescent="0.2">
      <c r="A31" s="17"/>
      <c r="B31" s="14"/>
      <c r="C31" s="14"/>
      <c r="D31" s="14"/>
      <c r="E31" s="34"/>
      <c r="F31" s="33"/>
      <c r="G31" s="34"/>
      <c r="H31" s="34"/>
      <c r="I31" s="34"/>
      <c r="J31" s="34"/>
      <c r="K31" s="35"/>
      <c r="L31" s="34"/>
      <c r="M31" s="34"/>
      <c r="N31" s="149"/>
      <c r="O31" s="149"/>
      <c r="P31" s="150"/>
      <c r="Q31" s="17"/>
      <c r="R31" s="167"/>
      <c r="S31" s="167"/>
      <c r="T31" s="17"/>
      <c r="U31" s="17"/>
      <c r="V31" s="17"/>
    </row>
    <row r="32" spans="1:22" s="11" customFormat="1" ht="14.25" customHeight="1" x14ac:dyDescent="0.2">
      <c r="A32" s="17"/>
      <c r="B32" s="14"/>
      <c r="C32" s="14"/>
      <c r="D32" s="14"/>
      <c r="E32" s="81">
        <f>SUM(E30:E30)</f>
        <v>0</v>
      </c>
      <c r="F32" s="33"/>
      <c r="G32" s="81">
        <f>SUM(G30:G30)</f>
        <v>0</v>
      </c>
      <c r="H32" s="34"/>
      <c r="I32" s="34"/>
      <c r="J32" s="81">
        <f>SUM(J30:J30)</f>
        <v>900000000</v>
      </c>
      <c r="K32" s="35"/>
      <c r="L32" s="81">
        <f>SUM(L30:L30)</f>
        <v>900000000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320104615.44000077</v>
      </c>
      <c r="H38" s="33"/>
      <c r="I38" s="33"/>
      <c r="J38" s="33">
        <f>+L38-G38</f>
        <v>-26675384.599999785</v>
      </c>
      <c r="K38" s="47"/>
      <c r="L38" s="56">
        <v>293429230.84000099</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317437076.98000079</v>
      </c>
      <c r="H39" s="33"/>
      <c r="I39" s="33"/>
      <c r="J39" s="33">
        <f>+L39-G39</f>
        <v>-26675384.599999785</v>
      </c>
      <c r="K39" s="47"/>
      <c r="L39" s="56">
        <v>290761692.38000101</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637541692.42000151</v>
      </c>
      <c r="H41" s="34"/>
      <c r="I41" s="34"/>
      <c r="J41" s="82">
        <f>SUM(J38:J39)</f>
        <v>-53350769.199999571</v>
      </c>
      <c r="K41" s="34"/>
      <c r="L41" s="82">
        <f>SUM(L38:L39)</f>
        <v>584190923.22000194</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54</v>
      </c>
      <c r="E45" s="89"/>
      <c r="F45" s="125" t="s">
        <v>148</v>
      </c>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A1:Q1"/>
    <mergeCell ref="A2:Q2"/>
    <mergeCell ref="A3:Q3"/>
    <mergeCell ref="A4:Q4"/>
    <mergeCell ref="E8:E9"/>
    <mergeCell ref="G8:G9"/>
    <mergeCell ref="J8:J9"/>
    <mergeCell ref="L8:L9"/>
    <mergeCell ref="N21:N22"/>
    <mergeCell ref="P21:P22"/>
    <mergeCell ref="A44:B44"/>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499984740745262"/>
    <pageSetUpPr fitToPage="1"/>
  </sheetPr>
  <dimension ref="A1:W52"/>
  <sheetViews>
    <sheetView showGridLines="0" zoomScale="80" zoomScaleNormal="80" workbookViewId="0">
      <selection activeCell="L16" sqref="L16"/>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149</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72"/>
      <c r="G8" s="271" t="s">
        <v>99</v>
      </c>
      <c r="H8" s="20"/>
      <c r="I8" s="21"/>
      <c r="J8" s="280" t="s">
        <v>5</v>
      </c>
      <c r="K8" s="12"/>
      <c r="L8" s="271" t="s">
        <v>150</v>
      </c>
      <c r="M8" s="12"/>
      <c r="Q8" s="171"/>
      <c r="R8" s="167"/>
      <c r="S8" s="167"/>
      <c r="T8" s="17"/>
      <c r="U8" s="17"/>
      <c r="V8" s="17"/>
    </row>
    <row r="9" spans="1:22" s="23" customFormat="1" x14ac:dyDescent="0.2">
      <c r="B9" s="24"/>
      <c r="C9" s="29"/>
      <c r="D9" s="24"/>
      <c r="E9" s="281"/>
      <c r="F9" s="29"/>
      <c r="G9" s="272"/>
      <c r="H9" s="111"/>
      <c r="I9" s="27"/>
      <c r="J9" s="281"/>
      <c r="K9" s="30"/>
      <c r="L9" s="272"/>
      <c r="M9" s="171"/>
      <c r="Q9" s="171"/>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3"/>
      <c r="N10" s="173"/>
      <c r="O10" s="30"/>
      <c r="P10" s="173"/>
      <c r="Q10" s="171"/>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-9588130.1000000238</v>
      </c>
      <c r="K11" s="35"/>
      <c r="L11" s="34">
        <v>973069029.91999984</v>
      </c>
      <c r="M11" s="173"/>
      <c r="N11" s="36"/>
      <c r="O11" s="30"/>
      <c r="P11" s="34"/>
      <c r="Q11" s="173"/>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-45439523.900000572</v>
      </c>
      <c r="K12" s="35"/>
      <c r="L12" s="34">
        <v>4611513706.6700001</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-17071911.520000219</v>
      </c>
      <c r="K13" s="35"/>
      <c r="L13" s="34">
        <v>1668183767.46</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-20179351.820000172</v>
      </c>
      <c r="K14" s="35"/>
      <c r="L14" s="34">
        <v>1971827646.6500001</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-13728243.570000172</v>
      </c>
      <c r="K15" s="14"/>
      <c r="L15" s="34">
        <v>1341456874.2299995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-44766011.650000572</v>
      </c>
      <c r="K16" s="17"/>
      <c r="L16" s="34">
        <v>4374315894.29</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-22809004.389999628</v>
      </c>
      <c r="K17" s="4"/>
      <c r="L17" s="34">
        <v>1335961922.5200002</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-16997957.289999723</v>
      </c>
      <c r="K18" s="4"/>
      <c r="L18" s="34">
        <v>1960935856.7</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-9633274.3600001335</v>
      </c>
      <c r="K19" s="4"/>
      <c r="L19" s="34">
        <v>1309832954.3599999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-8519665.5299999714</v>
      </c>
      <c r="K20" s="10"/>
      <c r="L20" s="42">
        <v>982854428.59999979</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-208733074.13000119</v>
      </c>
      <c r="K21" s="4"/>
      <c r="L21" s="82">
        <f>SUM(L11:L20)</f>
        <v>20529952081.400002</v>
      </c>
      <c r="M21" s="4"/>
      <c r="N21" s="271" t="s">
        <v>152</v>
      </c>
      <c r="O21" s="10"/>
      <c r="P21" s="271" t="s">
        <v>151</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3"/>
      <c r="N24" s="34" t="e">
        <f>#REF!</f>
        <v>#REF!</v>
      </c>
      <c r="O24" s="30"/>
      <c r="P24" s="34" t="e">
        <f>+L24-N24</f>
        <v>#REF!</v>
      </c>
      <c r="Q24" s="173"/>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3"/>
      <c r="N25" s="34" t="e">
        <f>#REF!</f>
        <v>#REF!</v>
      </c>
      <c r="O25" s="30"/>
      <c r="P25" s="34" t="e">
        <f>+L25-N25</f>
        <v>#REF!</v>
      </c>
      <c r="Q25" s="173"/>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3"/>
      <c r="N26" s="34">
        <v>0</v>
      </c>
      <c r="O26" s="30"/>
      <c r="P26" s="34">
        <f>+L26-N26</f>
        <v>637014515</v>
      </c>
      <c r="Q26" s="173"/>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3"/>
      <c r="N27" s="42" t="e">
        <f>#REF!</f>
        <v>#REF!</v>
      </c>
      <c r="O27" s="30"/>
      <c r="P27" s="42" t="e">
        <f>+L27-N27</f>
        <v>#REF!</v>
      </c>
      <c r="Q27" s="173"/>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t="e">
        <f>SUM(N24:N27)</f>
        <v>#REF!</v>
      </c>
      <c r="O28" s="10"/>
      <c r="P28" s="33" t="e">
        <f>SUM(P24:P27)</f>
        <v>#REF!</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154</v>
      </c>
      <c r="E30" s="33"/>
      <c r="F30" s="33"/>
      <c r="G30" s="33"/>
      <c r="H30" s="34"/>
      <c r="I30" s="34"/>
      <c r="J30" s="33">
        <v>900000000</v>
      </c>
      <c r="K30" s="35"/>
      <c r="L30" s="33">
        <v>900000000</v>
      </c>
      <c r="M30" s="173"/>
      <c r="N30" s="149"/>
      <c r="O30" s="151"/>
      <c r="P30" s="149"/>
      <c r="Q30" s="173"/>
      <c r="R30" s="167"/>
      <c r="S30" s="167"/>
      <c r="T30" s="27"/>
      <c r="U30" s="28"/>
      <c r="V30" s="27"/>
    </row>
    <row r="31" spans="1:22" s="11" customFormat="1" outlineLevel="1" x14ac:dyDescent="0.2">
      <c r="A31" s="17"/>
      <c r="B31" s="14"/>
      <c r="C31" s="14"/>
      <c r="D31" s="14" t="s">
        <v>154</v>
      </c>
      <c r="E31" s="33"/>
      <c r="F31" s="33"/>
      <c r="G31" s="33"/>
      <c r="H31" s="34"/>
      <c r="I31" s="34"/>
      <c r="J31" s="33">
        <v>900000000</v>
      </c>
      <c r="K31" s="35"/>
      <c r="L31" s="33">
        <v>900000000</v>
      </c>
      <c r="M31" s="34"/>
      <c r="N31" s="149"/>
      <c r="O31" s="149"/>
      <c r="P31" s="150"/>
      <c r="Q31" s="17"/>
      <c r="R31" s="167"/>
      <c r="S31" s="167"/>
      <c r="T31" s="17"/>
      <c r="U31" s="17"/>
      <c r="V31" s="17"/>
    </row>
    <row r="32" spans="1:22" s="11" customFormat="1" ht="14.25" customHeight="1" x14ac:dyDescent="0.2">
      <c r="A32" s="17"/>
      <c r="B32" s="14"/>
      <c r="C32" s="14"/>
      <c r="D32" s="14"/>
      <c r="E32" s="81">
        <f>SUM(E30:E30)</f>
        <v>0</v>
      </c>
      <c r="F32" s="33"/>
      <c r="G32" s="81">
        <f>SUM(G30:G30)</f>
        <v>0</v>
      </c>
      <c r="H32" s="34"/>
      <c r="I32" s="34"/>
      <c r="J32" s="81">
        <f>J30+J31</f>
        <v>1800000000</v>
      </c>
      <c r="K32" s="35"/>
      <c r="L32" s="81">
        <f>L30+L31</f>
        <v>1800000000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320104615.44000077</v>
      </c>
      <c r="H38" s="33"/>
      <c r="I38" s="33"/>
      <c r="J38" s="33">
        <f>+L38-G38</f>
        <v>-29342923.059999764</v>
      </c>
      <c r="K38" s="47"/>
      <c r="L38" s="56">
        <v>290761692.38000101</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317437076.98000079</v>
      </c>
      <c r="H39" s="33"/>
      <c r="I39" s="33"/>
      <c r="J39" s="33">
        <f>+L39-G39</f>
        <v>-29342923.059999764</v>
      </c>
      <c r="K39" s="47"/>
      <c r="L39" s="56">
        <v>288094153.92000103</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637541692.42000151</v>
      </c>
      <c r="H41" s="34"/>
      <c r="I41" s="34"/>
      <c r="J41" s="82">
        <f>SUM(J38:J39)</f>
        <v>-58685846.119999528</v>
      </c>
      <c r="K41" s="34"/>
      <c r="L41" s="82">
        <f>SUM(L38:L39)</f>
        <v>578855846.3000021</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153</v>
      </c>
      <c r="E45" s="89"/>
      <c r="F45" s="125"/>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N21:N22"/>
    <mergeCell ref="P21:P22"/>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499984740745262"/>
    <pageSetUpPr fitToPage="1"/>
  </sheetPr>
  <dimension ref="A1:W52"/>
  <sheetViews>
    <sheetView showGridLines="0" topLeftCell="A7" zoomScale="80" zoomScaleNormal="80" workbookViewId="0">
      <selection activeCell="P28" activeCellId="1" sqref="L21 P28"/>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156</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75"/>
      <c r="G8" s="271" t="s">
        <v>99</v>
      </c>
      <c r="H8" s="20"/>
      <c r="I8" s="21"/>
      <c r="J8" s="280" t="s">
        <v>5</v>
      </c>
      <c r="K8" s="12"/>
      <c r="L8" s="271" t="s">
        <v>155</v>
      </c>
      <c r="M8" s="12"/>
      <c r="Q8" s="174"/>
      <c r="R8" s="167"/>
      <c r="S8" s="167"/>
      <c r="T8" s="17"/>
      <c r="U8" s="17"/>
      <c r="V8" s="17"/>
    </row>
    <row r="9" spans="1:22" s="23" customFormat="1" x14ac:dyDescent="0.2">
      <c r="B9" s="24"/>
      <c r="C9" s="29"/>
      <c r="D9" s="24"/>
      <c r="E9" s="281"/>
      <c r="F9" s="29"/>
      <c r="G9" s="272"/>
      <c r="H9" s="111"/>
      <c r="I9" s="27"/>
      <c r="J9" s="281"/>
      <c r="K9" s="30"/>
      <c r="L9" s="272"/>
      <c r="M9" s="174"/>
      <c r="Q9" s="174"/>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6"/>
      <c r="N10" s="176"/>
      <c r="O10" s="30"/>
      <c r="P10" s="176"/>
      <c r="Q10" s="174"/>
      <c r="R10" s="167"/>
      <c r="S10" s="167"/>
      <c r="T10" s="27"/>
      <c r="U10" s="28"/>
      <c r="V10" s="27"/>
    </row>
    <row r="11" spans="1:22" s="23" customFormat="1" ht="12" customHeight="1" outlineLevel="1" x14ac:dyDescent="0.2">
      <c r="A11" s="27"/>
      <c r="B11" s="30"/>
      <c r="C11" s="14" t="s">
        <v>7</v>
      </c>
      <c r="D11" s="14" t="s">
        <v>38</v>
      </c>
      <c r="E11" s="33">
        <v>1160000000</v>
      </c>
      <c r="F11" s="33"/>
      <c r="G11" s="34">
        <v>982657160.01999986</v>
      </c>
      <c r="H11" s="34"/>
      <c r="I11" s="34"/>
      <c r="J11" s="33">
        <f>+L11-G11</f>
        <v>-10491470.460000038</v>
      </c>
      <c r="K11" s="35"/>
      <c r="L11" s="34">
        <v>972165689.55999982</v>
      </c>
      <c r="M11" s="176"/>
      <c r="N11" s="36"/>
      <c r="O11" s="30"/>
      <c r="P11" s="34"/>
      <c r="Q11" s="176"/>
      <c r="R11" s="167"/>
      <c r="S11" s="167"/>
      <c r="T11" s="27"/>
      <c r="U11" s="28"/>
      <c r="V11" s="27"/>
    </row>
    <row r="12" spans="1:22" s="11" customFormat="1" ht="12.75" customHeight="1" outlineLevel="1" x14ac:dyDescent="0.2">
      <c r="A12" s="17"/>
      <c r="B12" s="14"/>
      <c r="C12" s="14" t="s">
        <v>7</v>
      </c>
      <c r="D12" s="14" t="s">
        <v>38</v>
      </c>
      <c r="E12" s="33">
        <v>5000000000</v>
      </c>
      <c r="F12" s="33"/>
      <c r="G12" s="34">
        <v>4656953230.5700006</v>
      </c>
      <c r="H12" s="34"/>
      <c r="I12" s="34"/>
      <c r="J12" s="33">
        <f t="shared" ref="J12:J18" si="0">+L12-G12</f>
        <v>-49720583.440000534</v>
      </c>
      <c r="K12" s="35"/>
      <c r="L12" s="34">
        <v>4607232647.1300001</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1685255678.9800003</v>
      </c>
      <c r="H13" s="34"/>
      <c r="I13" s="34"/>
      <c r="J13" s="33">
        <f>+L13-G13</f>
        <v>-18747563.930000305</v>
      </c>
      <c r="K13" s="35"/>
      <c r="L13" s="34">
        <v>1666508115.05</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1992006998.4700003</v>
      </c>
      <c r="H14" s="34"/>
      <c r="I14" s="34"/>
      <c r="J14" s="33">
        <f>+L14-G14</f>
        <v>-22160007.560000181</v>
      </c>
      <c r="K14" s="35"/>
      <c r="L14" s="34">
        <v>1969846990.9100001</v>
      </c>
      <c r="M14" s="34"/>
      <c r="Q14" s="34"/>
      <c r="R14" s="167"/>
      <c r="S14" s="167"/>
      <c r="T14" s="26"/>
      <c r="U14" s="28"/>
      <c r="V14" s="17"/>
    </row>
    <row r="15" spans="1:22" s="12" customFormat="1" outlineLevel="1" x14ac:dyDescent="0.2">
      <c r="A15" s="14"/>
      <c r="B15" s="14"/>
      <c r="C15" s="14" t="s">
        <v>7</v>
      </c>
      <c r="D15" s="14" t="s">
        <v>39</v>
      </c>
      <c r="E15" s="33">
        <v>1380000000</v>
      </c>
      <c r="F15" s="14"/>
      <c r="G15" s="34">
        <v>1355185117.7999997</v>
      </c>
      <c r="H15" s="14"/>
      <c r="I15" s="14"/>
      <c r="J15" s="33">
        <f t="shared" si="0"/>
        <v>-15075706.2900002</v>
      </c>
      <c r="K15" s="14"/>
      <c r="L15" s="34">
        <v>1340109411.5099995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4419081905.9400005</v>
      </c>
      <c r="H16" s="17"/>
      <c r="I16" s="17"/>
      <c r="J16" s="33">
        <f t="shared" si="0"/>
        <v>-49159911.840000153</v>
      </c>
      <c r="K16" s="17"/>
      <c r="L16" s="34">
        <v>4369921994.1000004</v>
      </c>
      <c r="M16" s="34"/>
      <c r="O16" s="14"/>
      <c r="P16" s="34"/>
      <c r="Q16" s="17"/>
      <c r="R16" s="167"/>
      <c r="S16" s="167"/>
      <c r="T16" s="27"/>
      <c r="U16" s="28"/>
      <c r="V16" s="17"/>
    </row>
    <row r="17" spans="1:22" outlineLevel="1" x14ac:dyDescent="0.2">
      <c r="A17" s="4"/>
      <c r="B17" s="10"/>
      <c r="C17" s="14" t="s">
        <v>7</v>
      </c>
      <c r="D17" s="4" t="s">
        <v>41</v>
      </c>
      <c r="E17" s="33">
        <v>1400000000</v>
      </c>
      <c r="F17" s="4"/>
      <c r="G17" s="34">
        <v>1358770926.9099998</v>
      </c>
      <c r="H17" s="4"/>
      <c r="I17" s="4"/>
      <c r="J17" s="33">
        <f t="shared" si="0"/>
        <v>-25047767.349999666</v>
      </c>
      <c r="K17" s="4"/>
      <c r="L17" s="34">
        <v>1333723159.5600002</v>
      </c>
      <c r="M17" s="4"/>
      <c r="N17" s="36"/>
      <c r="O17" s="10"/>
      <c r="P17" s="34"/>
      <c r="Q17" s="4"/>
      <c r="T17" s="38"/>
      <c r="U17" s="28"/>
    </row>
    <row r="18" spans="1:22" outlineLevel="1" x14ac:dyDescent="0.2">
      <c r="A18" s="4"/>
      <c r="B18" s="10"/>
      <c r="C18" s="14" t="s">
        <v>7</v>
      </c>
      <c r="D18" s="4" t="s">
        <v>42</v>
      </c>
      <c r="E18" s="33">
        <v>1995143736.0699999</v>
      </c>
      <c r="F18" s="4"/>
      <c r="G18" s="34">
        <v>1977933813.9899998</v>
      </c>
      <c r="H18" s="4"/>
      <c r="I18" s="4"/>
      <c r="J18" s="33">
        <f t="shared" si="0"/>
        <v>-18666350.899999619</v>
      </c>
      <c r="K18" s="4"/>
      <c r="L18" s="34">
        <v>1959267463.0900002</v>
      </c>
      <c r="M18" s="4"/>
      <c r="N18" s="36"/>
      <c r="O18" s="10"/>
      <c r="P18" s="34"/>
      <c r="Q18" s="4"/>
      <c r="T18" s="38"/>
      <c r="U18" s="28"/>
    </row>
    <row r="19" spans="1:22" outlineLevel="1" x14ac:dyDescent="0.2">
      <c r="A19" s="4"/>
      <c r="B19" s="10"/>
      <c r="C19" s="14" t="s">
        <v>7</v>
      </c>
      <c r="D19" s="4" t="s">
        <v>42</v>
      </c>
      <c r="E19" s="33">
        <v>1320276000</v>
      </c>
      <c r="F19" s="4"/>
      <c r="G19" s="34">
        <v>1319466228.72</v>
      </c>
      <c r="H19" s="4"/>
      <c r="I19" s="4"/>
      <c r="J19" s="33">
        <f>+L19-G19</f>
        <v>-10578805.230000019</v>
      </c>
      <c r="K19" s="4"/>
      <c r="L19" s="34">
        <v>1308887423.49</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991374094.12999976</v>
      </c>
      <c r="H20" s="10"/>
      <c r="I20" s="10"/>
      <c r="J20" s="41">
        <f>+L20-G20</f>
        <v>-9355892.8099999428</v>
      </c>
      <c r="K20" s="10"/>
      <c r="L20" s="42">
        <v>982018201.31999981</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20738685155.530003</v>
      </c>
      <c r="H21" s="4"/>
      <c r="I21" s="4"/>
      <c r="J21" s="82">
        <f>SUM(J11:J20)</f>
        <v>-229004059.81000066</v>
      </c>
      <c r="K21" s="4"/>
      <c r="L21" s="82">
        <f>SUM(L11:L20)</f>
        <v>20509681095.720001</v>
      </c>
      <c r="M21" s="4"/>
      <c r="N21" s="271" t="s">
        <v>157</v>
      </c>
      <c r="O21" s="10"/>
      <c r="P21" s="271" t="s">
        <v>158</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6"/>
      <c r="N24" s="34">
        <v>417774000</v>
      </c>
      <c r="O24" s="30"/>
      <c r="P24" s="34">
        <f>+L24-N24</f>
        <v>982226000</v>
      </c>
      <c r="Q24" s="176"/>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6"/>
      <c r="N25" s="34">
        <v>854454000</v>
      </c>
      <c r="O25" s="30"/>
      <c r="P25" s="34">
        <f>+L25-N25</f>
        <v>345546000</v>
      </c>
      <c r="Q25" s="176"/>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6"/>
      <c r="N26" s="34">
        <v>0</v>
      </c>
      <c r="O26" s="30"/>
      <c r="P26" s="34">
        <f>+L26-N26</f>
        <v>637014515</v>
      </c>
      <c r="Q26" s="176"/>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6"/>
      <c r="N27" s="42">
        <v>277640940</v>
      </c>
      <c r="O27" s="30"/>
      <c r="P27" s="42">
        <f>+L27-N27</f>
        <v>742359060</v>
      </c>
      <c r="Q27" s="176"/>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1549868940</v>
      </c>
      <c r="O28" s="10"/>
      <c r="P28" s="33">
        <f>SUM(P24:P27)</f>
        <v>2707145575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159</v>
      </c>
      <c r="E30" s="33"/>
      <c r="F30" s="33"/>
      <c r="G30" s="33"/>
      <c r="H30" s="34"/>
      <c r="I30" s="34"/>
      <c r="J30" s="33">
        <f>75000000*2</f>
        <v>150000000</v>
      </c>
      <c r="K30" s="35"/>
      <c r="L30" s="33">
        <f>900000000-J30</f>
        <v>750000000</v>
      </c>
      <c r="M30" s="176"/>
      <c r="N30" s="149"/>
      <c r="O30" s="151"/>
      <c r="P30" s="149"/>
      <c r="Q30" s="176"/>
      <c r="R30" s="167"/>
      <c r="S30" s="167"/>
      <c r="T30" s="27"/>
      <c r="U30" s="28"/>
      <c r="V30" s="27"/>
    </row>
    <row r="31" spans="1:22" s="11" customFormat="1" outlineLevel="1" x14ac:dyDescent="0.2">
      <c r="A31" s="17"/>
      <c r="B31" s="14"/>
      <c r="C31" s="14"/>
      <c r="D31" s="14" t="s">
        <v>160</v>
      </c>
      <c r="E31" s="33"/>
      <c r="F31" s="33"/>
      <c r="G31" s="33"/>
      <c r="H31" s="34"/>
      <c r="I31" s="34"/>
      <c r="J31" s="33">
        <f>75000000*2</f>
        <v>150000000</v>
      </c>
      <c r="K31" s="35"/>
      <c r="L31" s="33">
        <f>900000000-J31</f>
        <v>750000000</v>
      </c>
      <c r="M31" s="34"/>
      <c r="N31" s="149"/>
      <c r="O31" s="149"/>
      <c r="P31" s="150"/>
      <c r="Q31" s="17"/>
      <c r="R31" s="167"/>
      <c r="S31" s="167"/>
      <c r="T31" s="17"/>
      <c r="U31" s="17"/>
      <c r="V31" s="17"/>
    </row>
    <row r="32" spans="1:22" s="11" customFormat="1" ht="14.25" customHeight="1" x14ac:dyDescent="0.2">
      <c r="A32" s="17"/>
      <c r="B32" s="14"/>
      <c r="C32" s="14"/>
      <c r="D32" s="14"/>
      <c r="E32" s="81">
        <f>SUM(E30:E30)</f>
        <v>0</v>
      </c>
      <c r="F32" s="33"/>
      <c r="G32" s="81">
        <f>SUM(G30:G30)</f>
        <v>0</v>
      </c>
      <c r="H32" s="34"/>
      <c r="I32" s="34"/>
      <c r="J32" s="81">
        <f>J30+J31</f>
        <v>300000000</v>
      </c>
      <c r="K32" s="35"/>
      <c r="L32" s="81">
        <f>L30+L31</f>
        <v>1500000000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320104615.44000077</v>
      </c>
      <c r="H38" s="33"/>
      <c r="I38" s="33"/>
      <c r="J38" s="33">
        <f>+L38-G38</f>
        <v>-32010461.519999743</v>
      </c>
      <c r="K38" s="47"/>
      <c r="L38" s="56">
        <v>288094153.92000103</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317437076.98000079</v>
      </c>
      <c r="H39" s="33"/>
      <c r="I39" s="33"/>
      <c r="J39" s="33">
        <f>+L39-G39</f>
        <v>-32010461.519999743</v>
      </c>
      <c r="K39" s="47"/>
      <c r="L39" s="56">
        <v>285426615.46000105</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637541692.42000151</v>
      </c>
      <c r="H41" s="34"/>
      <c r="I41" s="34"/>
      <c r="J41" s="82">
        <f>SUM(J38:J39)</f>
        <v>-64020923.039999485</v>
      </c>
      <c r="K41" s="34"/>
      <c r="L41" s="82">
        <f>SUM(L38:L39)</f>
        <v>573520769.38000202</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161</v>
      </c>
      <c r="E45" s="89"/>
      <c r="F45" s="125"/>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N21:N22"/>
    <mergeCell ref="P21:P22"/>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499984740745262"/>
    <pageSetUpPr fitToPage="1"/>
  </sheetPr>
  <dimension ref="A1:W52"/>
  <sheetViews>
    <sheetView showGridLines="0" topLeftCell="A4" zoomScale="80" zoomScaleNormal="80" workbookViewId="0">
      <selection activeCell="L8" sqref="L8:L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162</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78"/>
      <c r="G8" s="271" t="s">
        <v>167</v>
      </c>
      <c r="H8" s="20"/>
      <c r="I8" s="21"/>
      <c r="J8" s="280" t="s">
        <v>5</v>
      </c>
      <c r="K8" s="12"/>
      <c r="L8" s="271" t="s">
        <v>163</v>
      </c>
      <c r="M8" s="12"/>
      <c r="Q8" s="177"/>
      <c r="R8" s="167"/>
      <c r="S8" s="167"/>
      <c r="T8" s="17"/>
      <c r="U8" s="17"/>
      <c r="V8" s="17"/>
    </row>
    <row r="9" spans="1:22" s="23" customFormat="1" x14ac:dyDescent="0.2">
      <c r="B9" s="24"/>
      <c r="C9" s="29"/>
      <c r="D9" s="24"/>
      <c r="E9" s="281"/>
      <c r="F9" s="29"/>
      <c r="G9" s="272"/>
      <c r="H9" s="111"/>
      <c r="I9" s="27"/>
      <c r="J9" s="281"/>
      <c r="K9" s="30"/>
      <c r="L9" s="272"/>
      <c r="M9" s="177"/>
      <c r="Q9" s="177"/>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79"/>
      <c r="N10" s="179"/>
      <c r="O10" s="30"/>
      <c r="P10" s="179"/>
      <c r="Q10" s="177"/>
      <c r="R10" s="167"/>
      <c r="S10" s="167"/>
      <c r="T10" s="27"/>
      <c r="U10" s="28"/>
      <c r="V10" s="27"/>
    </row>
    <row r="11" spans="1:22" s="23" customFormat="1" ht="12" customHeight="1" outlineLevel="1" x14ac:dyDescent="0.2">
      <c r="A11" s="27"/>
      <c r="B11" s="30"/>
      <c r="C11" s="14" t="s">
        <v>7</v>
      </c>
      <c r="D11" s="14" t="s">
        <v>38</v>
      </c>
      <c r="E11" s="33">
        <v>1160000000</v>
      </c>
      <c r="F11" s="33"/>
      <c r="G11" s="34">
        <v>972165689.55999982</v>
      </c>
      <c r="H11" s="34"/>
      <c r="I11" s="34"/>
      <c r="J11" s="33">
        <f>+L11-G11</f>
        <v>-908760.39999997616</v>
      </c>
      <c r="K11" s="35"/>
      <c r="L11" s="34">
        <v>971256929.15999985</v>
      </c>
      <c r="M11" s="179"/>
      <c r="N11" s="36"/>
      <c r="O11" s="30"/>
      <c r="P11" s="34"/>
      <c r="Q11" s="179"/>
      <c r="R11" s="167"/>
      <c r="S11" s="167"/>
      <c r="T11" s="27"/>
      <c r="U11" s="28"/>
      <c r="V11" s="27"/>
    </row>
    <row r="12" spans="1:22" s="11" customFormat="1" ht="12.75" customHeight="1" outlineLevel="1" x14ac:dyDescent="0.2">
      <c r="A12" s="17"/>
      <c r="B12" s="14"/>
      <c r="C12" s="14" t="s">
        <v>7</v>
      </c>
      <c r="D12" s="14" t="s">
        <v>38</v>
      </c>
      <c r="E12" s="33">
        <v>5000000000</v>
      </c>
      <c r="F12" s="33"/>
      <c r="G12" s="34">
        <v>4607232647.1300001</v>
      </c>
      <c r="H12" s="34"/>
      <c r="I12" s="34"/>
      <c r="J12" s="33">
        <f t="shared" ref="J12:J18" si="0">+L12-G12</f>
        <v>-4306745.8999996185</v>
      </c>
      <c r="K12" s="35"/>
      <c r="L12" s="34">
        <v>4602925901.2300005</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1666508115.05</v>
      </c>
      <c r="H13" s="34"/>
      <c r="I13" s="34"/>
      <c r="J13" s="33">
        <f>+L13-G13</f>
        <v>-1697435.8900001049</v>
      </c>
      <c r="K13" s="35"/>
      <c r="L13" s="34">
        <v>1664810679.1599998</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1969846990.9100001</v>
      </c>
      <c r="H14" s="34"/>
      <c r="I14" s="34"/>
      <c r="J14" s="33">
        <f>+L14-G14</f>
        <v>-2006404.2599999905</v>
      </c>
      <c r="K14" s="35"/>
      <c r="L14" s="34">
        <v>1967840586.6500001</v>
      </c>
      <c r="M14" s="34"/>
      <c r="Q14" s="34"/>
      <c r="R14" s="167"/>
      <c r="S14" s="167"/>
      <c r="T14" s="26"/>
      <c r="U14" s="28"/>
      <c r="V14" s="17"/>
    </row>
    <row r="15" spans="1:22" s="12" customFormat="1" outlineLevel="1" x14ac:dyDescent="0.2">
      <c r="A15" s="14"/>
      <c r="B15" s="14"/>
      <c r="C15" s="14" t="s">
        <v>7</v>
      </c>
      <c r="D15" s="14" t="s">
        <v>39</v>
      </c>
      <c r="E15" s="33">
        <v>1380000000</v>
      </c>
      <c r="F15" s="14"/>
      <c r="G15" s="34">
        <v>1340109411.5099995</v>
      </c>
      <c r="H15" s="14"/>
      <c r="I15" s="14"/>
      <c r="J15" s="33">
        <f t="shared" si="0"/>
        <v>-1364979.7400000095</v>
      </c>
      <c r="K15" s="14"/>
      <c r="L15" s="34">
        <v>1338744431.7699995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4369921994.1000004</v>
      </c>
      <c r="H16" s="17"/>
      <c r="I16" s="17"/>
      <c r="J16" s="33">
        <f t="shared" si="0"/>
        <v>-4451020.8999996185</v>
      </c>
      <c r="K16" s="17"/>
      <c r="L16" s="34">
        <v>4365470973.2000008</v>
      </c>
      <c r="M16" s="34"/>
      <c r="O16" s="14"/>
      <c r="P16" s="34"/>
      <c r="Q16" s="17"/>
      <c r="R16" s="167"/>
      <c r="S16" s="167"/>
      <c r="T16" s="27"/>
      <c r="U16" s="28"/>
      <c r="V16" s="17"/>
    </row>
    <row r="17" spans="1:22" outlineLevel="1" x14ac:dyDescent="0.2">
      <c r="A17" s="4"/>
      <c r="B17" s="10"/>
      <c r="C17" s="14" t="s">
        <v>7</v>
      </c>
      <c r="D17" s="4" t="s">
        <v>41</v>
      </c>
      <c r="E17" s="33">
        <v>1400000000</v>
      </c>
      <c r="F17" s="4"/>
      <c r="G17" s="34">
        <v>1333723159.5600002</v>
      </c>
      <c r="H17" s="4"/>
      <c r="I17" s="4"/>
      <c r="J17" s="33">
        <f t="shared" si="0"/>
        <v>-2267866.8800001144</v>
      </c>
      <c r="K17" s="4"/>
      <c r="L17" s="34">
        <v>1331455292.6800001</v>
      </c>
      <c r="M17" s="4"/>
      <c r="N17" s="36"/>
      <c r="O17" s="10"/>
      <c r="P17" s="34"/>
      <c r="Q17" s="4"/>
      <c r="T17" s="38"/>
      <c r="U17" s="28"/>
    </row>
    <row r="18" spans="1:22" outlineLevel="1" x14ac:dyDescent="0.2">
      <c r="A18" s="4"/>
      <c r="B18" s="10"/>
      <c r="C18" s="14" t="s">
        <v>7</v>
      </c>
      <c r="D18" s="4" t="s">
        <v>42</v>
      </c>
      <c r="E18" s="33">
        <v>1995143736.0699999</v>
      </c>
      <c r="F18" s="4"/>
      <c r="G18" s="34">
        <v>1959267463.0900002</v>
      </c>
      <c r="H18" s="4"/>
      <c r="I18" s="4"/>
      <c r="J18" s="33">
        <f t="shared" si="0"/>
        <v>-1690082.7300000191</v>
      </c>
      <c r="K18" s="4"/>
      <c r="L18" s="34">
        <v>1957577380.3600001</v>
      </c>
      <c r="M18" s="4"/>
      <c r="N18" s="36"/>
      <c r="O18" s="10"/>
      <c r="P18" s="34"/>
      <c r="Q18" s="4"/>
      <c r="T18" s="38"/>
      <c r="U18" s="28"/>
    </row>
    <row r="19" spans="1:22" outlineLevel="1" x14ac:dyDescent="0.2">
      <c r="A19" s="4"/>
      <c r="B19" s="10"/>
      <c r="C19" s="14" t="s">
        <v>7</v>
      </c>
      <c r="D19" s="4" t="s">
        <v>42</v>
      </c>
      <c r="E19" s="33">
        <v>1320276000</v>
      </c>
      <c r="F19" s="4"/>
      <c r="G19" s="34">
        <v>1308887423.49</v>
      </c>
      <c r="H19" s="4"/>
      <c r="I19" s="4"/>
      <c r="J19" s="33">
        <f>+L19-G19</f>
        <v>-957822.76999998093</v>
      </c>
      <c r="K19" s="4"/>
      <c r="L19" s="34">
        <v>1307929600.72</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982018201.31999981</v>
      </c>
      <c r="H20" s="10"/>
      <c r="I20" s="10"/>
      <c r="J20" s="41">
        <f>+L20-G20</f>
        <v>-847098.23000001907</v>
      </c>
      <c r="K20" s="10"/>
      <c r="L20" s="42">
        <v>981171103.08999979</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20509681095.720001</v>
      </c>
      <c r="H21" s="4"/>
      <c r="I21" s="4"/>
      <c r="J21" s="82">
        <f>SUM(J11:J20)</f>
        <v>-20498217.699999452</v>
      </c>
      <c r="K21" s="4"/>
      <c r="L21" s="82">
        <f>SUM(L11:L20)</f>
        <v>20489182878.020004</v>
      </c>
      <c r="M21" s="4"/>
      <c r="N21" s="271" t="s">
        <v>165</v>
      </c>
      <c r="O21" s="10"/>
      <c r="P21" s="271" t="s">
        <v>164</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79"/>
      <c r="N24" s="34">
        <v>416064600</v>
      </c>
      <c r="O24" s="30"/>
      <c r="P24" s="34">
        <f>+L24-N24</f>
        <v>983935400</v>
      </c>
      <c r="Q24" s="179"/>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79"/>
      <c r="N25" s="34">
        <v>843630000</v>
      </c>
      <c r="O25" s="30"/>
      <c r="P25" s="34">
        <f>+L25-N25</f>
        <v>356370000</v>
      </c>
      <c r="Q25" s="179"/>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79"/>
      <c r="N26" s="34">
        <v>0</v>
      </c>
      <c r="O26" s="30"/>
      <c r="P26" s="34">
        <f>+L26-N26</f>
        <v>637014515</v>
      </c>
      <c r="Q26" s="179"/>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79"/>
      <c r="N27" s="42">
        <v>275212320</v>
      </c>
      <c r="O27" s="30"/>
      <c r="P27" s="42">
        <f>+L27-N27</f>
        <v>744787680</v>
      </c>
      <c r="Q27" s="179"/>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1534906920</v>
      </c>
      <c r="O28" s="10"/>
      <c r="P28" s="33">
        <f>SUM(P24:P27)</f>
        <v>2722107595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159</v>
      </c>
      <c r="E30" s="33">
        <v>900000000</v>
      </c>
      <c r="F30" s="33"/>
      <c r="G30" s="33">
        <f>'Dic-2016'!L30</f>
        <v>750000000</v>
      </c>
      <c r="H30" s="34"/>
      <c r="I30" s="34"/>
      <c r="J30" s="33">
        <f>L30-G30</f>
        <v>-75000000</v>
      </c>
      <c r="K30" s="35"/>
      <c r="L30" s="33">
        <v>675000000</v>
      </c>
      <c r="M30" s="179"/>
      <c r="N30" s="149"/>
      <c r="O30" s="151"/>
      <c r="P30" s="149"/>
      <c r="Q30" s="179"/>
      <c r="R30" s="167"/>
      <c r="S30" s="167"/>
      <c r="T30" s="27"/>
      <c r="U30" s="28"/>
      <c r="V30" s="27"/>
    </row>
    <row r="31" spans="1:22" s="11" customFormat="1" outlineLevel="1" x14ac:dyDescent="0.2">
      <c r="A31" s="17"/>
      <c r="B31" s="14"/>
      <c r="C31" s="14"/>
      <c r="D31" s="14" t="s">
        <v>160</v>
      </c>
      <c r="E31" s="33">
        <v>900000000</v>
      </c>
      <c r="F31" s="33"/>
      <c r="G31" s="33">
        <f>'Dic-2016'!L31</f>
        <v>750000000</v>
      </c>
      <c r="H31" s="34"/>
      <c r="I31" s="34"/>
      <c r="J31" s="33">
        <f>L31-G31</f>
        <v>-75000000</v>
      </c>
      <c r="K31" s="35"/>
      <c r="L31" s="33">
        <v>675000000</v>
      </c>
      <c r="M31" s="34"/>
      <c r="N31" s="149"/>
      <c r="O31" s="149"/>
      <c r="P31" s="150"/>
      <c r="Q31" s="17"/>
      <c r="R31" s="167"/>
      <c r="S31" s="167"/>
      <c r="T31" s="17"/>
      <c r="U31" s="17"/>
      <c r="V31" s="17"/>
    </row>
    <row r="32" spans="1:22" s="11" customFormat="1" ht="14.25" customHeight="1" x14ac:dyDescent="0.2">
      <c r="A32" s="17"/>
      <c r="B32" s="14"/>
      <c r="C32" s="14"/>
      <c r="D32" s="14"/>
      <c r="E32" s="81">
        <f>SUM(E30:E31)</f>
        <v>1800000000</v>
      </c>
      <c r="F32" s="33"/>
      <c r="G32" s="81">
        <f>SUM(G30:G31)</f>
        <v>1500000000</v>
      </c>
      <c r="H32" s="34"/>
      <c r="I32" s="34"/>
      <c r="J32" s="81">
        <f>J30+J31</f>
        <v>-150000000</v>
      </c>
      <c r="K32" s="35"/>
      <c r="L32" s="81">
        <f>L30+L31</f>
        <v>1350000000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288094153.92000103</v>
      </c>
      <c r="H38" s="33"/>
      <c r="I38" s="33"/>
      <c r="J38" s="33">
        <f>+L38-G38</f>
        <v>-2667538.4599999785</v>
      </c>
      <c r="K38" s="47"/>
      <c r="L38" s="56">
        <v>285426615.46000105</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285426615.46000105</v>
      </c>
      <c r="H39" s="33"/>
      <c r="I39" s="33"/>
      <c r="J39" s="33">
        <f>+L39-G39</f>
        <v>-2667538.4599999785</v>
      </c>
      <c r="K39" s="47"/>
      <c r="L39" s="56">
        <v>282759077.00000107</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573520769.38000202</v>
      </c>
      <c r="H41" s="34"/>
      <c r="I41" s="34"/>
      <c r="J41" s="82">
        <f>SUM(J38:J39)</f>
        <v>-5335076.9199999571</v>
      </c>
      <c r="K41" s="34"/>
      <c r="L41" s="82">
        <f>SUM(L38:L39)</f>
        <v>568185692.46000218</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166</v>
      </c>
      <c r="E45" s="89"/>
      <c r="F45" s="125"/>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N21:N22"/>
    <mergeCell ref="P21:P22"/>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499984740745262"/>
    <pageSetUpPr fitToPage="1"/>
  </sheetPr>
  <dimension ref="A1:W52"/>
  <sheetViews>
    <sheetView showGridLines="0" topLeftCell="A4" zoomScale="80" zoomScaleNormal="80" workbookViewId="0">
      <selection activeCell="L8" sqref="L8:L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168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81"/>
      <c r="G8" s="271" t="s">
        <v>167</v>
      </c>
      <c r="H8" s="20"/>
      <c r="I8" s="21"/>
      <c r="J8" s="280" t="s">
        <v>5</v>
      </c>
      <c r="K8" s="12"/>
      <c r="L8" s="271" t="s">
        <v>169</v>
      </c>
      <c r="M8" s="12"/>
      <c r="Q8" s="180"/>
      <c r="R8" s="167"/>
      <c r="S8" s="167"/>
      <c r="T8" s="17"/>
      <c r="U8" s="17"/>
      <c r="V8" s="17"/>
    </row>
    <row r="9" spans="1:22" s="23" customFormat="1" x14ac:dyDescent="0.2">
      <c r="B9" s="24"/>
      <c r="C9" s="29"/>
      <c r="D9" s="24"/>
      <c r="E9" s="281"/>
      <c r="F9" s="29"/>
      <c r="G9" s="272"/>
      <c r="H9" s="111"/>
      <c r="I9" s="27"/>
      <c r="J9" s="281"/>
      <c r="K9" s="30"/>
      <c r="L9" s="272"/>
      <c r="M9" s="180"/>
      <c r="Q9" s="180"/>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82"/>
      <c r="N10" s="182"/>
      <c r="O10" s="30"/>
      <c r="P10" s="182"/>
      <c r="Q10" s="180"/>
      <c r="R10" s="167"/>
      <c r="S10" s="167"/>
      <c r="T10" s="27"/>
      <c r="U10" s="28"/>
      <c r="V10" s="27"/>
    </row>
    <row r="11" spans="1:22" s="23" customFormat="1" ht="12" customHeight="1" outlineLevel="1" x14ac:dyDescent="0.2">
      <c r="A11" s="27"/>
      <c r="B11" s="30"/>
      <c r="C11" s="14" t="s">
        <v>7</v>
      </c>
      <c r="D11" s="14" t="s">
        <v>38</v>
      </c>
      <c r="E11" s="33">
        <v>1160000000</v>
      </c>
      <c r="F11" s="33"/>
      <c r="G11" s="34">
        <v>972165689.55999982</v>
      </c>
      <c r="H11" s="34"/>
      <c r="I11" s="34"/>
      <c r="J11" s="33">
        <f>+L11-G11</f>
        <v>-1822973.3600000143</v>
      </c>
      <c r="K11" s="35"/>
      <c r="L11" s="34">
        <v>970342716.19999981</v>
      </c>
      <c r="M11" s="182"/>
      <c r="N11" s="36"/>
      <c r="O11" s="30"/>
      <c r="P11" s="34"/>
      <c r="Q11" s="182"/>
      <c r="R11" s="167"/>
      <c r="S11" s="167"/>
      <c r="T11" s="27"/>
      <c r="U11" s="28"/>
      <c r="V11" s="27"/>
    </row>
    <row r="12" spans="1:22" s="11" customFormat="1" ht="12.75" customHeight="1" outlineLevel="1" x14ac:dyDescent="0.2">
      <c r="A12" s="17"/>
      <c r="B12" s="14"/>
      <c r="C12" s="14" t="s">
        <v>7</v>
      </c>
      <c r="D12" s="14" t="s">
        <v>38</v>
      </c>
      <c r="E12" s="33">
        <v>5000000000</v>
      </c>
      <c r="F12" s="33"/>
      <c r="G12" s="34">
        <v>4607232647.1300001</v>
      </c>
      <c r="H12" s="34"/>
      <c r="I12" s="34"/>
      <c r="J12" s="33">
        <f t="shared" ref="J12:J18" si="0">+L12-G12</f>
        <v>-8639332.2699995041</v>
      </c>
      <c r="K12" s="35"/>
      <c r="L12" s="34">
        <v>4598593314.8600006</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1666508115.05</v>
      </c>
      <c r="H13" s="34"/>
      <c r="I13" s="34"/>
      <c r="J13" s="33">
        <f>+L13-G13</f>
        <v>-3416938.4500000477</v>
      </c>
      <c r="K13" s="35"/>
      <c r="L13" s="34">
        <v>1663091176.5999999</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1969846990.9100001</v>
      </c>
      <c r="H14" s="34"/>
      <c r="I14" s="34"/>
      <c r="J14" s="33">
        <f>+L14-G14</f>
        <v>-4038891.7799999714</v>
      </c>
      <c r="K14" s="35"/>
      <c r="L14" s="34">
        <v>1965808099.1300001</v>
      </c>
      <c r="M14" s="34"/>
      <c r="Q14" s="34"/>
      <c r="R14" s="167"/>
      <c r="S14" s="167"/>
      <c r="T14" s="26"/>
      <c r="U14" s="28"/>
      <c r="V14" s="17"/>
    </row>
    <row r="15" spans="1:22" s="12" customFormat="1" outlineLevel="1" x14ac:dyDescent="0.2">
      <c r="A15" s="14"/>
      <c r="B15" s="14"/>
      <c r="C15" s="14" t="s">
        <v>7</v>
      </c>
      <c r="D15" s="14" t="s">
        <v>39</v>
      </c>
      <c r="E15" s="33">
        <v>1380000000</v>
      </c>
      <c r="F15" s="14"/>
      <c r="G15" s="34">
        <v>1340109411.5099995</v>
      </c>
      <c r="H15" s="14"/>
      <c r="I15" s="14"/>
      <c r="J15" s="33">
        <f t="shared" si="0"/>
        <v>-2747704.2200000286</v>
      </c>
      <c r="K15" s="14"/>
      <c r="L15" s="34">
        <v>1337361707.2899995</v>
      </c>
      <c r="M15" s="34"/>
      <c r="N15" s="36"/>
      <c r="Q15" s="34"/>
      <c r="R15" s="167"/>
      <c r="S15" s="167"/>
      <c r="T15" s="26"/>
      <c r="U15" s="28"/>
      <c r="V15" s="14"/>
    </row>
    <row r="16" spans="1:22" s="11" customFormat="1" outlineLevel="1" x14ac:dyDescent="0.2">
      <c r="A16" s="17"/>
      <c r="B16" s="14"/>
      <c r="C16" s="14" t="s">
        <v>7</v>
      </c>
      <c r="D16" s="17" t="s">
        <v>40</v>
      </c>
      <c r="E16" s="33">
        <v>4500000000</v>
      </c>
      <c r="F16" s="17"/>
      <c r="G16" s="34">
        <v>4369921994.1000004</v>
      </c>
      <c r="H16" s="17"/>
      <c r="I16" s="17"/>
      <c r="J16" s="33">
        <f t="shared" si="0"/>
        <v>-8959905.0699996948</v>
      </c>
      <c r="K16" s="17"/>
      <c r="L16" s="34">
        <v>4360962089.0300007</v>
      </c>
      <c r="M16" s="34"/>
      <c r="O16" s="14"/>
      <c r="P16" s="34"/>
      <c r="Q16" s="17"/>
      <c r="R16" s="167"/>
      <c r="S16" s="167"/>
      <c r="T16" s="27"/>
      <c r="U16" s="28"/>
      <c r="V16" s="17"/>
    </row>
    <row r="17" spans="1:22" outlineLevel="1" x14ac:dyDescent="0.2">
      <c r="A17" s="4"/>
      <c r="B17" s="10"/>
      <c r="C17" s="14" t="s">
        <v>7</v>
      </c>
      <c r="D17" s="4" t="s">
        <v>41</v>
      </c>
      <c r="E17" s="33">
        <v>1400000000</v>
      </c>
      <c r="F17" s="4"/>
      <c r="G17" s="34">
        <v>1333723159.5600002</v>
      </c>
      <c r="H17" s="4"/>
      <c r="I17" s="4"/>
      <c r="J17" s="33">
        <f t="shared" si="0"/>
        <v>-2267866.8800001144</v>
      </c>
      <c r="K17" s="4"/>
      <c r="L17" s="34">
        <v>1331455292.6800001</v>
      </c>
      <c r="M17" s="4"/>
      <c r="N17" s="36"/>
      <c r="O17" s="10"/>
      <c r="P17" s="34"/>
      <c r="Q17" s="4"/>
      <c r="T17" s="38"/>
      <c r="U17" s="28"/>
    </row>
    <row r="18" spans="1:22" outlineLevel="1" x14ac:dyDescent="0.2">
      <c r="A18" s="4"/>
      <c r="B18" s="10"/>
      <c r="C18" s="14" t="s">
        <v>7</v>
      </c>
      <c r="D18" s="4" t="s">
        <v>42</v>
      </c>
      <c r="E18" s="33">
        <v>1995143736.0699999</v>
      </c>
      <c r="F18" s="4"/>
      <c r="G18" s="34">
        <v>1959267463.0900002</v>
      </c>
      <c r="H18" s="4"/>
      <c r="I18" s="4"/>
      <c r="J18" s="33">
        <f t="shared" si="0"/>
        <v>-3402136.5299999714</v>
      </c>
      <c r="K18" s="4"/>
      <c r="L18" s="34">
        <v>1955865326.5600002</v>
      </c>
      <c r="M18" s="4"/>
      <c r="N18" s="36"/>
      <c r="O18" s="10"/>
      <c r="P18" s="34"/>
      <c r="Q18" s="4"/>
      <c r="T18" s="38"/>
      <c r="U18" s="28"/>
    </row>
    <row r="19" spans="1:22" outlineLevel="1" x14ac:dyDescent="0.2">
      <c r="A19" s="4"/>
      <c r="B19" s="10"/>
      <c r="C19" s="14" t="s">
        <v>7</v>
      </c>
      <c r="D19" s="4" t="s">
        <v>42</v>
      </c>
      <c r="E19" s="33">
        <v>1320276000</v>
      </c>
      <c r="F19" s="4"/>
      <c r="G19" s="34">
        <v>1308887423.49</v>
      </c>
      <c r="H19" s="4"/>
      <c r="I19" s="4"/>
      <c r="J19" s="33">
        <f>+L19-G19</f>
        <v>-1928097.2400000095</v>
      </c>
      <c r="K19" s="4"/>
      <c r="L19" s="34">
        <v>1306959326.25</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982018201.31999981</v>
      </c>
      <c r="H20" s="10"/>
      <c r="I20" s="10"/>
      <c r="J20" s="41">
        <f>+L20-G20</f>
        <v>-1705208.7400000095</v>
      </c>
      <c r="K20" s="10"/>
      <c r="L20" s="42">
        <v>980312992.5799998</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20509681095.720001</v>
      </c>
      <c r="H21" s="4"/>
      <c r="I21" s="4"/>
      <c r="J21" s="82">
        <f>SUM(J11:J20)</f>
        <v>-38929054.539999366</v>
      </c>
      <c r="K21" s="4"/>
      <c r="L21" s="82">
        <f>SUM(L11:L20)</f>
        <v>20470752041.18</v>
      </c>
      <c r="M21" s="4"/>
      <c r="N21" s="271" t="s">
        <v>170</v>
      </c>
      <c r="O21" s="10"/>
      <c r="P21" s="271" t="s">
        <v>171</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82"/>
      <c r="N24" s="34">
        <v>428479800</v>
      </c>
      <c r="O24" s="30"/>
      <c r="P24" s="34">
        <f>+L24-N24</f>
        <v>971520200</v>
      </c>
      <c r="Q24" s="182"/>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82"/>
      <c r="N25" s="34">
        <v>815254800</v>
      </c>
      <c r="O25" s="30"/>
      <c r="P25" s="34">
        <f>+L25-N25</f>
        <v>384745200</v>
      </c>
      <c r="Q25" s="182"/>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82"/>
      <c r="N26" s="34">
        <v>0</v>
      </c>
      <c r="O26" s="30"/>
      <c r="P26" s="34">
        <f>+L26-N26</f>
        <v>637014515</v>
      </c>
      <c r="Q26" s="182"/>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82"/>
      <c r="N27" s="42">
        <v>284721780</v>
      </c>
      <c r="O27" s="30"/>
      <c r="P27" s="42">
        <f>+L27-N27</f>
        <v>735278220</v>
      </c>
      <c r="Q27" s="182"/>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1528456380</v>
      </c>
      <c r="O28" s="10"/>
      <c r="P28" s="33">
        <f>SUM(P24:P27)</f>
        <v>2728558135</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159</v>
      </c>
      <c r="E30" s="194">
        <v>900000000</v>
      </c>
      <c r="F30" s="33"/>
      <c r="G30" s="33">
        <f>'Dic-2016'!L30</f>
        <v>750000000</v>
      </c>
      <c r="H30" s="34"/>
      <c r="I30" s="34"/>
      <c r="J30" s="33">
        <f>L30-G30</f>
        <v>-150000000</v>
      </c>
      <c r="K30" s="35"/>
      <c r="L30" s="33">
        <v>600000000</v>
      </c>
      <c r="M30" s="182"/>
      <c r="N30" s="149"/>
      <c r="O30" s="151"/>
      <c r="P30" s="149"/>
      <c r="Q30" s="182"/>
      <c r="R30" s="167"/>
      <c r="S30" s="167"/>
      <c r="T30" s="27"/>
      <c r="U30" s="28"/>
      <c r="V30" s="27"/>
    </row>
    <row r="31" spans="1:22" s="11" customFormat="1" outlineLevel="1" x14ac:dyDescent="0.2">
      <c r="A31" s="17"/>
      <c r="B31" s="14"/>
      <c r="C31" s="14"/>
      <c r="D31" s="14" t="s">
        <v>160</v>
      </c>
      <c r="E31" s="194">
        <v>900000000</v>
      </c>
      <c r="F31" s="33"/>
      <c r="G31" s="33">
        <f>'Dic-2016'!L31</f>
        <v>750000000</v>
      </c>
      <c r="H31" s="34"/>
      <c r="I31" s="34"/>
      <c r="J31" s="33">
        <f>L31-G31</f>
        <v>-150000000</v>
      </c>
      <c r="K31" s="35"/>
      <c r="L31" s="33">
        <v>600000000</v>
      </c>
      <c r="M31" s="34"/>
      <c r="N31" s="149"/>
      <c r="O31" s="149"/>
      <c r="P31" s="150"/>
      <c r="Q31" s="17"/>
      <c r="R31" s="167"/>
      <c r="S31" s="167"/>
      <c r="T31" s="17"/>
      <c r="U31" s="17"/>
      <c r="V31" s="17"/>
    </row>
    <row r="32" spans="1:22" s="11" customFormat="1" ht="14.25" customHeight="1" x14ac:dyDescent="0.2">
      <c r="A32" s="17"/>
      <c r="B32" s="14"/>
      <c r="C32" s="14"/>
      <c r="D32" s="14"/>
      <c r="E32" s="202">
        <f>SUM(E30:E31)</f>
        <v>1800000000</v>
      </c>
      <c r="F32" s="33"/>
      <c r="G32" s="81">
        <f>SUM(G30:G31)</f>
        <v>1500000000</v>
      </c>
      <c r="H32" s="34"/>
      <c r="I32" s="34"/>
      <c r="J32" s="81">
        <f>J30+J31</f>
        <v>-300000000</v>
      </c>
      <c r="K32" s="35"/>
      <c r="L32" s="81">
        <f>L30+L31</f>
        <v>1200000000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288094153.92000103</v>
      </c>
      <c r="H38" s="33"/>
      <c r="I38" s="33"/>
      <c r="J38" s="33">
        <f>+L38-G38</f>
        <v>-5335076.9199999571</v>
      </c>
      <c r="K38" s="47"/>
      <c r="L38" s="56">
        <v>282759077.00000107</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285426615.46000105</v>
      </c>
      <c r="H39" s="33"/>
      <c r="I39" s="33"/>
      <c r="J39" s="33">
        <f>+L39-G39</f>
        <v>-5335076.9199999571</v>
      </c>
      <c r="K39" s="47"/>
      <c r="L39" s="56">
        <v>280091538.54000109</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573520769.38000202</v>
      </c>
      <c r="H41" s="34"/>
      <c r="I41" s="34"/>
      <c r="J41" s="82">
        <f>SUM(J38:J39)</f>
        <v>-10670153.839999914</v>
      </c>
      <c r="K41" s="34"/>
      <c r="L41" s="82">
        <f>SUM(L38:L39)</f>
        <v>562850615.54000211</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172</v>
      </c>
      <c r="E45" s="89"/>
      <c r="F45" s="125"/>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N21:N22"/>
    <mergeCell ref="P21:P22"/>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499984740745262"/>
    <pageSetUpPr fitToPage="1"/>
  </sheetPr>
  <dimension ref="A1:W52"/>
  <sheetViews>
    <sheetView showGridLines="0" topLeftCell="A4" zoomScale="80" zoomScaleNormal="80" workbookViewId="0">
      <selection activeCell="L8" sqref="L8:L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167" bestFit="1" customWidth="1"/>
    <col min="19" max="19" width="16.5703125" style="167"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173</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167"/>
      <c r="S4" s="167"/>
      <c r="T4" s="10"/>
      <c r="U4" s="10"/>
      <c r="V4" s="10"/>
    </row>
    <row r="5" spans="1:22" s="11" customFormat="1" ht="6" customHeight="1" thickBot="1" x14ac:dyDescent="0.25">
      <c r="B5" s="12"/>
      <c r="C5" s="13"/>
      <c r="D5" s="14"/>
      <c r="E5" s="14"/>
      <c r="F5" s="14"/>
      <c r="G5" s="14"/>
      <c r="H5" s="14"/>
      <c r="I5" s="15"/>
      <c r="J5" s="15"/>
      <c r="K5" s="15"/>
      <c r="L5" s="15"/>
      <c r="M5" s="15"/>
      <c r="N5" s="15"/>
      <c r="O5" s="12"/>
      <c r="R5" s="167"/>
      <c r="S5" s="167"/>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67"/>
      <c r="S6" s="167"/>
      <c r="T6" s="17"/>
      <c r="U6" s="17"/>
      <c r="V6" s="17"/>
    </row>
    <row r="7" spans="1:22" s="11" customFormat="1" ht="10.5" customHeight="1" x14ac:dyDescent="0.2">
      <c r="B7" s="12"/>
      <c r="C7" s="15"/>
      <c r="D7" s="15"/>
      <c r="E7" s="18"/>
      <c r="F7" s="18"/>
      <c r="G7" s="18"/>
      <c r="H7" s="18"/>
      <c r="I7" s="18"/>
      <c r="J7" s="18"/>
      <c r="K7" s="18"/>
      <c r="L7" s="18"/>
      <c r="M7" s="18"/>
      <c r="Q7" s="18"/>
      <c r="R7" s="167"/>
      <c r="S7" s="167"/>
      <c r="T7" s="17"/>
      <c r="U7" s="17"/>
      <c r="V7" s="17"/>
    </row>
    <row r="8" spans="1:22" s="11" customFormat="1" x14ac:dyDescent="0.2">
      <c r="B8" s="12"/>
      <c r="C8" s="14"/>
      <c r="D8" s="12"/>
      <c r="E8" s="280" t="s">
        <v>4</v>
      </c>
      <c r="F8" s="184"/>
      <c r="G8" s="271" t="s">
        <v>167</v>
      </c>
      <c r="H8" s="20"/>
      <c r="I8" s="21"/>
      <c r="J8" s="280" t="s">
        <v>5</v>
      </c>
      <c r="K8" s="12"/>
      <c r="L8" s="271" t="s">
        <v>174</v>
      </c>
      <c r="M8" s="12"/>
      <c r="Q8" s="183"/>
      <c r="R8" s="167"/>
      <c r="S8" s="167"/>
      <c r="T8" s="17"/>
      <c r="U8" s="17"/>
      <c r="V8" s="17"/>
    </row>
    <row r="9" spans="1:22" s="23" customFormat="1" x14ac:dyDescent="0.2">
      <c r="B9" s="24"/>
      <c r="C9" s="29"/>
      <c r="D9" s="24"/>
      <c r="E9" s="281"/>
      <c r="F9" s="29"/>
      <c r="G9" s="272"/>
      <c r="H9" s="111"/>
      <c r="I9" s="27"/>
      <c r="J9" s="281"/>
      <c r="K9" s="30"/>
      <c r="L9" s="272"/>
      <c r="M9" s="183"/>
      <c r="Q9" s="183"/>
      <c r="R9" s="167"/>
      <c r="S9" s="167"/>
      <c r="T9" s="27"/>
      <c r="U9" s="28"/>
      <c r="V9" s="27"/>
    </row>
    <row r="10" spans="1:22" s="23" customFormat="1" ht="20.25" customHeight="1" x14ac:dyDescent="0.2">
      <c r="A10" s="27"/>
      <c r="B10" s="96" t="s">
        <v>6</v>
      </c>
      <c r="C10" s="97"/>
      <c r="D10" s="98"/>
      <c r="E10" s="97"/>
      <c r="F10" s="29"/>
      <c r="G10" s="99"/>
      <c r="H10" s="30"/>
      <c r="I10" s="27"/>
      <c r="J10" s="97"/>
      <c r="K10" s="30"/>
      <c r="L10" s="99"/>
      <c r="M10" s="185"/>
      <c r="N10" s="185"/>
      <c r="O10" s="30"/>
      <c r="P10" s="185"/>
      <c r="Q10" s="183"/>
      <c r="R10" s="167"/>
      <c r="S10" s="167"/>
      <c r="T10" s="27"/>
      <c r="U10" s="28"/>
      <c r="V10" s="27"/>
    </row>
    <row r="11" spans="1:22" s="23" customFormat="1" ht="12" customHeight="1" outlineLevel="1" x14ac:dyDescent="0.2">
      <c r="A11" s="27"/>
      <c r="B11" s="30"/>
      <c r="C11" s="14" t="s">
        <v>7</v>
      </c>
      <c r="D11" s="14" t="s">
        <v>38</v>
      </c>
      <c r="E11" s="33">
        <v>1160000000</v>
      </c>
      <c r="F11" s="33"/>
      <c r="G11" s="34">
        <v>972165689.55999982</v>
      </c>
      <c r="H11" s="34"/>
      <c r="I11" s="34"/>
      <c r="J11" s="33">
        <f>+L11-G11</f>
        <v>-2742671.6000000238</v>
      </c>
      <c r="K11" s="35"/>
      <c r="L11" s="34">
        <v>969423017.9599998</v>
      </c>
      <c r="M11" s="185"/>
      <c r="N11" s="36"/>
      <c r="O11" s="30"/>
      <c r="P11" s="34"/>
      <c r="Q11" s="185"/>
      <c r="R11" s="167"/>
      <c r="S11" s="167"/>
      <c r="T11" s="27"/>
      <c r="U11" s="28"/>
      <c r="V11" s="27"/>
    </row>
    <row r="12" spans="1:22" s="11" customFormat="1" ht="12.75" customHeight="1" outlineLevel="1" x14ac:dyDescent="0.2">
      <c r="A12" s="17"/>
      <c r="B12" s="14"/>
      <c r="C12" s="14" t="s">
        <v>7</v>
      </c>
      <c r="D12" s="14" t="s">
        <v>38</v>
      </c>
      <c r="E12" s="33">
        <v>5000000000</v>
      </c>
      <c r="F12" s="33"/>
      <c r="G12" s="34">
        <v>4607232647.1300001</v>
      </c>
      <c r="H12" s="34"/>
      <c r="I12" s="34"/>
      <c r="J12" s="33">
        <f t="shared" ref="J12:J18" si="0">+L12-G12</f>
        <v>-12997914.159999847</v>
      </c>
      <c r="K12" s="35"/>
      <c r="L12" s="34">
        <v>4594234732.9700003</v>
      </c>
      <c r="M12" s="34"/>
      <c r="N12" s="80"/>
      <c r="O12" s="7"/>
      <c r="Q12" s="34"/>
      <c r="R12" s="167"/>
      <c r="S12" s="167"/>
      <c r="T12" s="17"/>
      <c r="U12" s="17"/>
      <c r="V12" s="17"/>
    </row>
    <row r="13" spans="1:22" s="11" customFormat="1" ht="12.75" customHeight="1" outlineLevel="1" x14ac:dyDescent="0.2">
      <c r="A13" s="17"/>
      <c r="B13" s="14"/>
      <c r="C13" s="14" t="s">
        <v>7</v>
      </c>
      <c r="D13" s="14" t="s">
        <v>39</v>
      </c>
      <c r="E13" s="33">
        <v>1781065000</v>
      </c>
      <c r="F13" s="33"/>
      <c r="G13" s="34">
        <v>1666508115.05</v>
      </c>
      <c r="H13" s="34"/>
      <c r="I13" s="34"/>
      <c r="J13" s="33">
        <f>+L13-G13</f>
        <v>-5158794.5399999619</v>
      </c>
      <c r="K13" s="35"/>
      <c r="L13" s="34">
        <v>1661349320.51</v>
      </c>
      <c r="M13" s="34"/>
      <c r="Q13" s="34"/>
      <c r="R13" s="167"/>
      <c r="S13" s="167"/>
      <c r="T13" s="16"/>
      <c r="U13" s="28"/>
      <c r="V13" s="17"/>
    </row>
    <row r="14" spans="1:22" s="11" customFormat="1" ht="12.75" customHeight="1" outlineLevel="1" x14ac:dyDescent="0.2">
      <c r="A14" s="17"/>
      <c r="B14" s="14"/>
      <c r="C14" s="14" t="s">
        <v>7</v>
      </c>
      <c r="D14" s="14" t="s">
        <v>39</v>
      </c>
      <c r="E14" s="33">
        <v>2117321428.5699999</v>
      </c>
      <c r="F14" s="33"/>
      <c r="G14" s="34">
        <v>1969846990.9100001</v>
      </c>
      <c r="H14" s="34"/>
      <c r="I14" s="34"/>
      <c r="J14" s="33">
        <f>+L14-G14</f>
        <v>-6097801.629999876</v>
      </c>
      <c r="K14" s="35"/>
      <c r="L14" s="34">
        <v>1963749189.2800002</v>
      </c>
      <c r="M14" s="34"/>
      <c r="Q14" s="34"/>
      <c r="R14" s="167"/>
      <c r="S14" s="167"/>
      <c r="T14" s="26"/>
      <c r="U14" s="28"/>
      <c r="V14" s="17"/>
    </row>
    <row r="15" spans="1:22" s="12" customFormat="1" outlineLevel="1" x14ac:dyDescent="0.2">
      <c r="A15" s="14"/>
      <c r="B15" s="14"/>
      <c r="C15" s="14" t="s">
        <v>7</v>
      </c>
      <c r="D15" s="14" t="s">
        <v>39</v>
      </c>
      <c r="E15" s="33">
        <v>1380000000</v>
      </c>
      <c r="F15" s="14"/>
      <c r="G15" s="34">
        <v>1340109411.5099995</v>
      </c>
      <c r="H15" s="14"/>
      <c r="I15" s="14"/>
      <c r="J15" s="33">
        <f t="shared" si="0"/>
        <v>-4148404.1100001335</v>
      </c>
      <c r="K15" s="14"/>
      <c r="L15" s="34">
        <v>1335961007.3999994</v>
      </c>
      <c r="M15" s="34"/>
      <c r="N15" s="36"/>
      <c r="Q15" s="34"/>
      <c r="R15" s="167"/>
      <c r="S15" s="167"/>
      <c r="T15" s="26"/>
      <c r="U15" s="28"/>
      <c r="V15" s="14"/>
    </row>
    <row r="16" spans="1:22" s="11" customFormat="1" outlineLevel="1" x14ac:dyDescent="0.2">
      <c r="A16" s="17"/>
      <c r="B16" s="14"/>
      <c r="C16" s="14" t="s">
        <v>7</v>
      </c>
      <c r="D16" s="17" t="s">
        <v>40</v>
      </c>
      <c r="E16" s="33">
        <v>4500000000</v>
      </c>
      <c r="F16" s="17"/>
      <c r="G16" s="34">
        <v>4369921994.1000004</v>
      </c>
      <c r="H16" s="17"/>
      <c r="I16" s="17"/>
      <c r="J16" s="33">
        <f t="shared" si="0"/>
        <v>-13527404.719999313</v>
      </c>
      <c r="K16" s="17"/>
      <c r="L16" s="34">
        <v>4356394589.3800011</v>
      </c>
      <c r="M16" s="34"/>
      <c r="O16" s="14"/>
      <c r="P16" s="34"/>
      <c r="Q16" s="17"/>
      <c r="R16" s="167"/>
      <c r="S16" s="167"/>
      <c r="T16" s="27"/>
      <c r="U16" s="28"/>
      <c r="V16" s="17"/>
    </row>
    <row r="17" spans="1:22" outlineLevel="1" x14ac:dyDescent="0.2">
      <c r="A17" s="4"/>
      <c r="B17" s="10"/>
      <c r="C17" s="14" t="s">
        <v>7</v>
      </c>
      <c r="D17" s="4" t="s">
        <v>41</v>
      </c>
      <c r="E17" s="33">
        <v>1400000000</v>
      </c>
      <c r="F17" s="4"/>
      <c r="G17" s="34">
        <v>1333723159.5600002</v>
      </c>
      <c r="H17" s="4"/>
      <c r="I17" s="4"/>
      <c r="J17" s="33">
        <f t="shared" si="0"/>
        <v>-6892430.720000267</v>
      </c>
      <c r="K17" s="4"/>
      <c r="L17" s="34">
        <v>1326830728.8399999</v>
      </c>
      <c r="M17" s="4"/>
      <c r="N17" s="36"/>
      <c r="O17" s="10"/>
      <c r="P17" s="34"/>
      <c r="Q17" s="4"/>
      <c r="T17" s="38"/>
      <c r="U17" s="28"/>
    </row>
    <row r="18" spans="1:22" outlineLevel="1" x14ac:dyDescent="0.2">
      <c r="A18" s="4"/>
      <c r="B18" s="10"/>
      <c r="C18" s="14" t="s">
        <v>7</v>
      </c>
      <c r="D18" s="4" t="s">
        <v>42</v>
      </c>
      <c r="E18" s="33">
        <v>1995143736.0699999</v>
      </c>
      <c r="F18" s="4"/>
      <c r="G18" s="34">
        <v>1959267463.0900002</v>
      </c>
      <c r="H18" s="4"/>
      <c r="I18" s="4"/>
      <c r="J18" s="33">
        <f t="shared" si="0"/>
        <v>-5136447.0299999714</v>
      </c>
      <c r="K18" s="4"/>
      <c r="L18" s="34">
        <v>1954131016.0600002</v>
      </c>
      <c r="M18" s="4"/>
      <c r="N18" s="36"/>
      <c r="O18" s="10"/>
      <c r="P18" s="34"/>
      <c r="Q18" s="4"/>
      <c r="T18" s="38"/>
      <c r="U18" s="28"/>
    </row>
    <row r="19" spans="1:22" outlineLevel="1" x14ac:dyDescent="0.2">
      <c r="A19" s="4"/>
      <c r="B19" s="10"/>
      <c r="C19" s="14" t="s">
        <v>7</v>
      </c>
      <c r="D19" s="4" t="s">
        <v>42</v>
      </c>
      <c r="E19" s="33">
        <v>1320276000</v>
      </c>
      <c r="F19" s="4"/>
      <c r="G19" s="34">
        <v>1308887423.49</v>
      </c>
      <c r="H19" s="4"/>
      <c r="I19" s="4"/>
      <c r="J19" s="33">
        <f>+L19-G19</f>
        <v>-2910985.2799999714</v>
      </c>
      <c r="K19" s="4"/>
      <c r="L19" s="34">
        <v>1305976438.21</v>
      </c>
      <c r="M19" s="4"/>
      <c r="N19" s="36"/>
      <c r="O19" s="10"/>
      <c r="P19" s="34"/>
      <c r="Q19" s="4"/>
      <c r="T19" s="38"/>
      <c r="U19" s="28"/>
    </row>
    <row r="20" spans="1:22" s="7" customFormat="1" ht="15" customHeight="1" outlineLevel="1" x14ac:dyDescent="0.2">
      <c r="A20" s="10"/>
      <c r="B20" s="10"/>
      <c r="C20" s="14" t="s">
        <v>7</v>
      </c>
      <c r="D20" s="10" t="s">
        <v>43</v>
      </c>
      <c r="E20" s="33">
        <v>1000000000</v>
      </c>
      <c r="F20" s="10"/>
      <c r="G20" s="42">
        <v>982018201.31999981</v>
      </c>
      <c r="H20" s="10"/>
      <c r="I20" s="10"/>
      <c r="J20" s="41">
        <f>+L20-G20</f>
        <v>-2574474.6800000668</v>
      </c>
      <c r="K20" s="10"/>
      <c r="L20" s="42">
        <v>979443726.63999975</v>
      </c>
      <c r="M20" s="10"/>
      <c r="O20" s="10"/>
      <c r="Q20" s="10"/>
      <c r="R20" s="167"/>
      <c r="S20" s="167"/>
      <c r="T20" s="39"/>
      <c r="U20" s="40"/>
      <c r="V20" s="10"/>
    </row>
    <row r="21" spans="1:22" ht="18.600000000000001" customHeight="1" x14ac:dyDescent="0.2">
      <c r="A21" s="4"/>
      <c r="B21" s="10"/>
      <c r="C21" s="14"/>
      <c r="D21" s="4"/>
      <c r="E21" s="82">
        <f>SUM(E11:E20)</f>
        <v>21653806164.639999</v>
      </c>
      <c r="F21" s="4"/>
      <c r="G21" s="82">
        <f>SUM(G11:G20)</f>
        <v>20509681095.720001</v>
      </c>
      <c r="H21" s="4"/>
      <c r="I21" s="4"/>
      <c r="J21" s="82">
        <f>SUM(J11:J20)</f>
        <v>-62187328.469999433</v>
      </c>
      <c r="K21" s="4"/>
      <c r="L21" s="82">
        <f>SUM(L11:L20)</f>
        <v>20447493767.25</v>
      </c>
      <c r="M21" s="4"/>
      <c r="N21" s="271" t="s">
        <v>175</v>
      </c>
      <c r="O21" s="10"/>
      <c r="P21" s="271" t="s">
        <v>176</v>
      </c>
      <c r="Q21" s="4"/>
      <c r="T21" s="17"/>
      <c r="U21" s="28"/>
    </row>
    <row r="22" spans="1:22" ht="20.25" customHeight="1" x14ac:dyDescent="0.2">
      <c r="A22" s="4"/>
      <c r="B22" s="96" t="s">
        <v>8</v>
      </c>
      <c r="C22" s="101"/>
      <c r="D22" s="100"/>
      <c r="E22" s="102"/>
      <c r="F22" s="4"/>
      <c r="G22" s="102"/>
      <c r="H22" s="4"/>
      <c r="I22" s="4"/>
      <c r="J22" s="102"/>
      <c r="K22" s="4"/>
      <c r="L22" s="102"/>
      <c r="M22" s="4"/>
      <c r="N22" s="272"/>
      <c r="O22" s="10"/>
      <c r="P22" s="272"/>
      <c r="Q22" s="4"/>
      <c r="T22" s="17"/>
      <c r="U22" s="28"/>
    </row>
    <row r="23" spans="1:22" ht="6" customHeight="1" x14ac:dyDescent="0.2">
      <c r="A23" s="4"/>
      <c r="B23" s="10"/>
      <c r="C23" s="14"/>
      <c r="D23" s="4"/>
      <c r="E23" s="33"/>
      <c r="F23" s="4"/>
      <c r="G23" s="33"/>
      <c r="H23" s="4"/>
      <c r="I23" s="4"/>
      <c r="J23" s="33"/>
      <c r="K23" s="4"/>
      <c r="L23" s="33"/>
      <c r="M23" s="4"/>
      <c r="N23" s="1"/>
      <c r="O23" s="1"/>
      <c r="Q23" s="4"/>
      <c r="T23" s="17"/>
      <c r="U23" s="28"/>
    </row>
    <row r="24" spans="1:22" s="23" customFormat="1" ht="12" customHeight="1" outlineLevel="1" x14ac:dyDescent="0.2">
      <c r="A24" s="27" t="s">
        <v>50</v>
      </c>
      <c r="B24" s="30" t="s">
        <v>48</v>
      </c>
      <c r="C24" s="14" t="s">
        <v>49</v>
      </c>
      <c r="D24" s="14" t="s">
        <v>55</v>
      </c>
      <c r="E24" s="33">
        <v>1400000000</v>
      </c>
      <c r="F24" s="33"/>
      <c r="G24" s="33">
        <v>1400000000</v>
      </c>
      <c r="H24" s="34"/>
      <c r="I24" s="34"/>
      <c r="J24" s="33">
        <f>+L24-G24</f>
        <v>0</v>
      </c>
      <c r="K24" s="35"/>
      <c r="L24" s="33">
        <v>1400000000</v>
      </c>
      <c r="M24" s="185"/>
      <c r="N24" s="34">
        <v>461736800</v>
      </c>
      <c r="O24" s="30"/>
      <c r="P24" s="34">
        <f>+L24-N24</f>
        <v>938263200</v>
      </c>
      <c r="Q24" s="185"/>
      <c r="R24" s="167"/>
      <c r="S24" s="167"/>
      <c r="T24" s="27"/>
      <c r="U24" s="28"/>
      <c r="V24" s="27"/>
    </row>
    <row r="25" spans="1:22" s="23" customFormat="1" ht="12" customHeight="1" outlineLevel="1" x14ac:dyDescent="0.2">
      <c r="A25" s="27" t="s">
        <v>50</v>
      </c>
      <c r="B25" s="30" t="s">
        <v>48</v>
      </c>
      <c r="C25" s="14" t="s">
        <v>49</v>
      </c>
      <c r="D25" s="14" t="s">
        <v>55</v>
      </c>
      <c r="E25" s="33">
        <v>1200000000</v>
      </c>
      <c r="F25" s="33"/>
      <c r="G25" s="33">
        <v>1200000000</v>
      </c>
      <c r="H25" s="34"/>
      <c r="I25" s="34"/>
      <c r="J25" s="33">
        <f>+L25-G25</f>
        <v>0</v>
      </c>
      <c r="K25" s="35"/>
      <c r="L25" s="33">
        <v>1200000000</v>
      </c>
      <c r="M25" s="185"/>
      <c r="N25" s="34">
        <v>820990800</v>
      </c>
      <c r="O25" s="30"/>
      <c r="P25" s="34">
        <f>+L25-N25</f>
        <v>379009200</v>
      </c>
      <c r="Q25" s="185"/>
      <c r="R25" s="167"/>
      <c r="S25" s="167"/>
      <c r="T25" s="27"/>
      <c r="U25" s="28"/>
      <c r="V25" s="27"/>
    </row>
    <row r="26" spans="1:22" s="23" customFormat="1" ht="12" customHeight="1" outlineLevel="1" x14ac:dyDescent="0.2">
      <c r="A26" s="27" t="s">
        <v>50</v>
      </c>
      <c r="B26" s="30" t="s">
        <v>48</v>
      </c>
      <c r="C26" s="14" t="s">
        <v>49</v>
      </c>
      <c r="D26" s="14" t="s">
        <v>55</v>
      </c>
      <c r="E26" s="33">
        <v>665394050.15999997</v>
      </c>
      <c r="F26" s="33"/>
      <c r="G26" s="33">
        <v>637014515</v>
      </c>
      <c r="H26" s="34"/>
      <c r="I26" s="34"/>
      <c r="J26" s="33">
        <f>+L26-G26</f>
        <v>0</v>
      </c>
      <c r="K26" s="35"/>
      <c r="L26" s="33">
        <v>637014515</v>
      </c>
      <c r="M26" s="185"/>
      <c r="N26" s="34">
        <v>195969234.36000001</v>
      </c>
      <c r="O26" s="30"/>
      <c r="P26" s="34">
        <f>+L26-N26</f>
        <v>441045280.63999999</v>
      </c>
      <c r="Q26" s="185"/>
      <c r="R26" s="167"/>
      <c r="S26" s="167"/>
      <c r="T26" s="27"/>
      <c r="U26" s="28"/>
      <c r="V26" s="27"/>
    </row>
    <row r="27" spans="1:22" s="23" customFormat="1" ht="12" customHeight="1" outlineLevel="1" x14ac:dyDescent="0.2">
      <c r="A27" s="27" t="s">
        <v>50</v>
      </c>
      <c r="B27" s="30" t="s">
        <v>48</v>
      </c>
      <c r="C27" s="14" t="s">
        <v>49</v>
      </c>
      <c r="D27" s="14" t="s">
        <v>55</v>
      </c>
      <c r="E27" s="33">
        <v>1020000000</v>
      </c>
      <c r="F27" s="33"/>
      <c r="G27" s="41">
        <v>1020000000</v>
      </c>
      <c r="H27" s="34"/>
      <c r="I27" s="34"/>
      <c r="J27" s="41">
        <f>+L27-G27</f>
        <v>0</v>
      </c>
      <c r="K27" s="35"/>
      <c r="L27" s="41">
        <v>1020000000</v>
      </c>
      <c r="M27" s="185"/>
      <c r="N27" s="42">
        <v>308427600</v>
      </c>
      <c r="O27" s="30"/>
      <c r="P27" s="42">
        <f>+L27-N27</f>
        <v>711572400</v>
      </c>
      <c r="Q27" s="185"/>
      <c r="R27" s="167"/>
      <c r="S27" s="167"/>
      <c r="T27" s="27"/>
      <c r="U27" s="28"/>
      <c r="V27" s="27"/>
    </row>
    <row r="28" spans="1:22" x14ac:dyDescent="0.2">
      <c r="A28" s="4"/>
      <c r="B28" s="10"/>
      <c r="C28" s="14"/>
      <c r="D28" s="4"/>
      <c r="E28" s="82">
        <f>SUM(E24:E27)</f>
        <v>4285394050.1599998</v>
      </c>
      <c r="F28" s="4"/>
      <c r="G28" s="82">
        <f>SUM(G24:G27)</f>
        <v>4257014515</v>
      </c>
      <c r="H28" s="4"/>
      <c r="I28" s="4"/>
      <c r="J28" s="82">
        <f>SUM(J24:J27)</f>
        <v>0</v>
      </c>
      <c r="K28" s="4"/>
      <c r="L28" s="82">
        <f>SUM(L24:L27)</f>
        <v>4257014515</v>
      </c>
      <c r="M28" s="4"/>
      <c r="N28" s="84">
        <f>SUM(N24:N27)</f>
        <v>1787124434.3600001</v>
      </c>
      <c r="O28" s="10"/>
      <c r="P28" s="33">
        <f>SUM(P24:P27)</f>
        <v>2469890080.6399999</v>
      </c>
      <c r="Q28" s="148"/>
      <c r="T28" s="17"/>
      <c r="U28" s="28"/>
    </row>
    <row r="29" spans="1:22" ht="20.25" customHeight="1" x14ac:dyDescent="0.2">
      <c r="A29" s="4"/>
      <c r="B29" s="96" t="s">
        <v>10</v>
      </c>
      <c r="C29" s="101"/>
      <c r="D29" s="100"/>
      <c r="E29" s="100"/>
      <c r="F29" s="4"/>
      <c r="G29" s="100"/>
      <c r="H29" s="4"/>
      <c r="I29" s="4"/>
      <c r="J29" s="102"/>
      <c r="K29" s="4"/>
      <c r="L29" s="100"/>
      <c r="M29" s="4"/>
      <c r="N29" s="10"/>
      <c r="O29" s="10"/>
      <c r="P29" s="4"/>
      <c r="Q29" s="4"/>
    </row>
    <row r="30" spans="1:22" s="23" customFormat="1" outlineLevel="1" x14ac:dyDescent="0.2">
      <c r="A30" s="27"/>
      <c r="B30" s="30"/>
      <c r="C30" s="14" t="s">
        <v>154</v>
      </c>
      <c r="D30" s="14" t="s">
        <v>159</v>
      </c>
      <c r="E30" s="194">
        <v>900000000</v>
      </c>
      <c r="F30" s="33"/>
      <c r="G30" s="33">
        <f>'Dic-2016'!L30</f>
        <v>750000000</v>
      </c>
      <c r="H30" s="34"/>
      <c r="I30" s="34"/>
      <c r="J30" s="33">
        <f>L30-G30</f>
        <v>-225000000</v>
      </c>
      <c r="K30" s="35"/>
      <c r="L30" s="33">
        <v>525000000</v>
      </c>
      <c r="M30" s="185"/>
      <c r="N30" s="149"/>
      <c r="O30" s="151"/>
      <c r="P30" s="149"/>
      <c r="Q30" s="185"/>
      <c r="R30" s="167"/>
      <c r="S30" s="167"/>
      <c r="T30" s="27"/>
      <c r="U30" s="28"/>
      <c r="V30" s="27"/>
    </row>
    <row r="31" spans="1:22" s="11" customFormat="1" outlineLevel="1" x14ac:dyDescent="0.2">
      <c r="A31" s="17"/>
      <c r="B31" s="14"/>
      <c r="C31" s="14"/>
      <c r="D31" s="14" t="s">
        <v>160</v>
      </c>
      <c r="E31" s="194">
        <v>900000000</v>
      </c>
      <c r="F31" s="33"/>
      <c r="G31" s="33">
        <f>'Dic-2016'!L31</f>
        <v>750000000</v>
      </c>
      <c r="H31" s="34"/>
      <c r="I31" s="34"/>
      <c r="J31" s="33">
        <f>L31-G31</f>
        <v>-225000000</v>
      </c>
      <c r="K31" s="35"/>
      <c r="L31" s="33">
        <v>525000000</v>
      </c>
      <c r="M31" s="34"/>
      <c r="N31" s="149"/>
      <c r="O31" s="149"/>
      <c r="P31" s="150"/>
      <c r="Q31" s="17"/>
      <c r="R31" s="167"/>
      <c r="S31" s="167"/>
      <c r="T31" s="17"/>
      <c r="U31" s="17"/>
      <c r="V31" s="17"/>
    </row>
    <row r="32" spans="1:22" s="11" customFormat="1" ht="14.25" customHeight="1" x14ac:dyDescent="0.2">
      <c r="A32" s="17"/>
      <c r="B32" s="14"/>
      <c r="C32" s="14"/>
      <c r="D32" s="14"/>
      <c r="E32" s="202">
        <f>SUM(E30:E31)</f>
        <v>1800000000</v>
      </c>
      <c r="F32" s="33"/>
      <c r="G32" s="81">
        <f>SUM(G30:G31)</f>
        <v>1500000000</v>
      </c>
      <c r="H32" s="34"/>
      <c r="I32" s="34"/>
      <c r="J32" s="81">
        <f>J30+J31</f>
        <v>-450000000</v>
      </c>
      <c r="K32" s="35"/>
      <c r="L32" s="81">
        <f>L30+L31</f>
        <v>1050000000</v>
      </c>
      <c r="M32" s="34"/>
      <c r="N32" s="149"/>
      <c r="O32" s="149"/>
      <c r="P32" s="150"/>
      <c r="Q32" s="17"/>
      <c r="R32" s="167"/>
      <c r="S32" s="16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50"/>
      <c r="O33" s="150"/>
      <c r="P33" s="150"/>
      <c r="R33" s="167"/>
      <c r="S33" s="16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67"/>
      <c r="S34" s="16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167"/>
      <c r="S35" s="16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67"/>
      <c r="S36" s="167"/>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167"/>
      <c r="S37" s="167"/>
      <c r="T37" s="17"/>
      <c r="U37" s="28"/>
      <c r="V37" s="17"/>
      <c r="W37" s="50"/>
    </row>
    <row r="38" spans="1:23" s="11" customFormat="1" outlineLevel="1" x14ac:dyDescent="0.2">
      <c r="A38" s="59" t="s">
        <v>15</v>
      </c>
      <c r="B38" s="55"/>
      <c r="C38" s="14" t="s">
        <v>7</v>
      </c>
      <c r="D38" s="14" t="s">
        <v>43</v>
      </c>
      <c r="E38" s="34"/>
      <c r="F38" s="34"/>
      <c r="G38" s="56">
        <v>288094153.92000103</v>
      </c>
      <c r="H38" s="33"/>
      <c r="I38" s="33"/>
      <c r="J38" s="33">
        <f>+L38-G38</f>
        <v>-8002615.3799999356</v>
      </c>
      <c r="K38" s="47"/>
      <c r="L38" s="56">
        <v>280091538.54000109</v>
      </c>
      <c r="M38" s="49"/>
      <c r="N38" s="34"/>
      <c r="O38" s="34"/>
      <c r="P38" s="58"/>
      <c r="Q38" s="57"/>
      <c r="R38" s="167"/>
      <c r="S38" s="167"/>
      <c r="T38" s="152"/>
      <c r="U38" s="17"/>
      <c r="V38" s="17"/>
    </row>
    <row r="39" spans="1:23" s="11" customFormat="1" outlineLevel="1" x14ac:dyDescent="0.2">
      <c r="A39" s="59" t="s">
        <v>16</v>
      </c>
      <c r="B39" s="55"/>
      <c r="C39" s="14" t="s">
        <v>7</v>
      </c>
      <c r="D39" s="14" t="s">
        <v>33</v>
      </c>
      <c r="E39" s="34"/>
      <c r="F39" s="34"/>
      <c r="G39" s="56">
        <v>285426615.46000105</v>
      </c>
      <c r="H39" s="33"/>
      <c r="I39" s="33"/>
      <c r="J39" s="33">
        <f>+L39-G39</f>
        <v>-8002615.3799999356</v>
      </c>
      <c r="K39" s="47"/>
      <c r="L39" s="56">
        <v>277424000.08000112</v>
      </c>
      <c r="M39" s="49"/>
      <c r="N39" s="34"/>
      <c r="O39" s="34"/>
      <c r="P39" s="58"/>
      <c r="Q39" s="57"/>
      <c r="R39" s="167"/>
      <c r="S39" s="167"/>
      <c r="T39" s="154"/>
      <c r="U39" s="14"/>
      <c r="V39" s="17"/>
    </row>
    <row r="40" spans="1:23" s="11" customFormat="1" ht="6" customHeight="1" outlineLevel="1" x14ac:dyDescent="0.2">
      <c r="A40" s="17"/>
      <c r="B40" s="55"/>
      <c r="C40" s="62"/>
      <c r="D40" s="14"/>
      <c r="E40" s="34"/>
      <c r="F40" s="34"/>
      <c r="G40" s="41"/>
      <c r="H40" s="34"/>
      <c r="I40" s="34"/>
      <c r="J40" s="60"/>
      <c r="K40" s="34"/>
      <c r="L40" s="42"/>
      <c r="M40" s="49"/>
      <c r="N40" s="34"/>
      <c r="O40" s="34"/>
      <c r="P40" s="58"/>
      <c r="Q40" s="57"/>
      <c r="R40" s="167"/>
      <c r="S40" s="167"/>
      <c r="T40" s="154"/>
      <c r="U40" s="14"/>
      <c r="V40" s="17"/>
    </row>
    <row r="41" spans="1:23" s="11" customFormat="1" x14ac:dyDescent="0.2">
      <c r="A41" s="17"/>
      <c r="B41" s="55"/>
      <c r="C41" s="62"/>
      <c r="D41" s="63"/>
      <c r="E41" s="34"/>
      <c r="F41" s="34"/>
      <c r="G41" s="82">
        <f>SUM(G38:G39)</f>
        <v>573520769.38000202</v>
      </c>
      <c r="H41" s="34"/>
      <c r="I41" s="34"/>
      <c r="J41" s="82">
        <f>SUM(J38:J39)</f>
        <v>-16005230.759999871</v>
      </c>
      <c r="K41" s="34"/>
      <c r="L41" s="82">
        <f>SUM(L38:L39)</f>
        <v>557515538.62000227</v>
      </c>
      <c r="M41" s="49"/>
      <c r="N41" s="34"/>
      <c r="O41" s="34"/>
      <c r="P41" s="58"/>
      <c r="Q41" s="57"/>
      <c r="R41" s="167"/>
      <c r="S41" s="167"/>
      <c r="T41" s="154"/>
      <c r="U41" s="14"/>
      <c r="V41" s="17"/>
    </row>
    <row r="42" spans="1:23" s="11" customFormat="1" x14ac:dyDescent="0.2">
      <c r="A42" s="17"/>
      <c r="B42" s="55"/>
      <c r="C42" s="62"/>
      <c r="D42" s="63"/>
      <c r="E42" s="34"/>
      <c r="F42" s="34"/>
      <c r="G42" s="33"/>
      <c r="H42" s="34"/>
      <c r="I42" s="34"/>
      <c r="J42" s="33"/>
      <c r="K42" s="34"/>
      <c r="L42" s="33"/>
      <c r="M42" s="49"/>
      <c r="N42" s="34"/>
      <c r="O42" s="34"/>
      <c r="P42" s="58"/>
      <c r="Q42" s="57"/>
      <c r="R42" s="167"/>
      <c r="S42" s="167"/>
      <c r="T42" s="154"/>
      <c r="U42" s="14"/>
      <c r="V42" s="17"/>
    </row>
    <row r="43" spans="1:23" s="11" customFormat="1" x14ac:dyDescent="0.2">
      <c r="A43" s="17"/>
      <c r="B43" s="55"/>
      <c r="C43" s="62"/>
      <c r="D43" s="63"/>
      <c r="E43" s="34"/>
      <c r="F43" s="34"/>
      <c r="G43" s="33"/>
      <c r="H43" s="34"/>
      <c r="I43" s="34"/>
      <c r="J43" s="33"/>
      <c r="K43" s="34"/>
      <c r="L43" s="33"/>
      <c r="M43" s="49"/>
      <c r="N43" s="61"/>
      <c r="O43" s="14"/>
      <c r="P43" s="17"/>
      <c r="R43" s="167"/>
      <c r="S43" s="167"/>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167"/>
      <c r="S44" s="167"/>
      <c r="T44" s="88"/>
      <c r="U44" s="88"/>
      <c r="V44" s="88"/>
    </row>
    <row r="45" spans="1:23" s="86" customFormat="1" ht="15" customHeight="1" x14ac:dyDescent="0.2">
      <c r="A45" s="284" t="s">
        <v>50</v>
      </c>
      <c r="B45" s="285"/>
      <c r="C45" s="86" t="s">
        <v>177</v>
      </c>
      <c r="E45" s="89"/>
      <c r="F45" s="125"/>
      <c r="J45" s="90"/>
      <c r="K45" s="90"/>
      <c r="L45" s="90"/>
      <c r="M45" s="90"/>
      <c r="N45" s="89"/>
      <c r="P45" s="91"/>
      <c r="R45" s="167"/>
      <c r="S45" s="167"/>
      <c r="T45" s="88"/>
      <c r="U45" s="88"/>
      <c r="V45" s="88"/>
    </row>
    <row r="46" spans="1:23" s="86" customFormat="1" ht="15" customHeight="1" x14ac:dyDescent="0.2">
      <c r="A46" s="284" t="s">
        <v>52</v>
      </c>
      <c r="B46" s="284"/>
      <c r="C46" s="86" t="s">
        <v>53</v>
      </c>
      <c r="E46" s="93"/>
      <c r="F46" s="93"/>
      <c r="H46" s="90"/>
      <c r="I46" s="90"/>
      <c r="J46" s="90"/>
      <c r="K46" s="90"/>
      <c r="L46" s="90"/>
      <c r="M46" s="90"/>
      <c r="N46" s="94"/>
      <c r="R46" s="167"/>
      <c r="S46" s="167"/>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67"/>
      <c r="S47" s="167"/>
      <c r="T47" s="10"/>
      <c r="U47" s="10"/>
      <c r="V47" s="10"/>
    </row>
    <row r="48" spans="1:23" s="7" customFormat="1" x14ac:dyDescent="0.2">
      <c r="A48" s="1"/>
      <c r="D48" s="1"/>
      <c r="E48" s="1"/>
      <c r="F48" s="1"/>
      <c r="G48" s="1"/>
      <c r="H48" s="1"/>
      <c r="I48" s="1"/>
      <c r="J48" s="71"/>
      <c r="K48" s="71"/>
      <c r="L48" s="71"/>
      <c r="M48" s="71"/>
      <c r="N48" s="71"/>
      <c r="P48" s="1"/>
      <c r="Q48" s="1"/>
      <c r="R48" s="167"/>
      <c r="S48" s="167"/>
      <c r="T48" s="4"/>
      <c r="U48" s="4"/>
      <c r="V48" s="4"/>
      <c r="W48" s="1"/>
    </row>
    <row r="49" spans="1:23" s="7" customFormat="1" x14ac:dyDescent="0.2">
      <c r="A49" s="1"/>
      <c r="D49" s="1"/>
      <c r="E49" s="1"/>
      <c r="F49" s="1"/>
      <c r="G49" s="1"/>
      <c r="H49" s="1"/>
      <c r="I49" s="1"/>
      <c r="J49" s="71"/>
      <c r="K49" s="71"/>
      <c r="L49" s="71"/>
      <c r="M49" s="71"/>
      <c r="N49" s="71"/>
      <c r="P49" s="1"/>
      <c r="Q49" s="1"/>
      <c r="R49" s="167"/>
      <c r="S49" s="167"/>
      <c r="T49" s="4"/>
      <c r="U49" s="4"/>
      <c r="V49" s="4"/>
      <c r="W49" s="1"/>
    </row>
    <row r="50" spans="1:23" s="7" customFormat="1" x14ac:dyDescent="0.2">
      <c r="A50" s="1"/>
      <c r="D50" s="1"/>
      <c r="E50" s="1"/>
      <c r="F50" s="1"/>
      <c r="G50" s="1"/>
      <c r="H50" s="1"/>
      <c r="I50" s="1"/>
      <c r="J50" s="71"/>
      <c r="K50" s="71"/>
      <c r="L50" s="71"/>
      <c r="M50" s="71"/>
      <c r="N50" s="71"/>
      <c r="P50" s="1"/>
      <c r="Q50" s="1"/>
      <c r="R50" s="167"/>
      <c r="S50" s="167"/>
      <c r="T50" s="4"/>
      <c r="U50" s="4"/>
      <c r="V50" s="4"/>
      <c r="W50" s="1"/>
    </row>
    <row r="51" spans="1:23" s="7" customFormat="1" x14ac:dyDescent="0.2">
      <c r="A51" s="1"/>
      <c r="D51" s="1"/>
      <c r="E51" s="1"/>
      <c r="F51" s="1"/>
      <c r="G51" s="1"/>
      <c r="H51" s="1"/>
      <c r="I51" s="1"/>
      <c r="J51" s="71"/>
      <c r="K51" s="71"/>
      <c r="L51" s="71"/>
      <c r="M51" s="71"/>
      <c r="N51" s="71"/>
      <c r="P51" s="1"/>
      <c r="Q51" s="1"/>
      <c r="R51" s="167"/>
      <c r="S51" s="167"/>
      <c r="T51" s="4"/>
      <c r="U51" s="4"/>
      <c r="V51" s="4"/>
      <c r="W51" s="1"/>
    </row>
    <row r="52" spans="1:23" s="7" customFormat="1" x14ac:dyDescent="0.2">
      <c r="A52" s="1"/>
      <c r="D52" s="1"/>
      <c r="E52" s="1"/>
      <c r="F52" s="1"/>
      <c r="G52" s="1"/>
      <c r="H52" s="1"/>
      <c r="I52" s="1"/>
      <c r="J52" s="1"/>
      <c r="K52" s="1"/>
      <c r="L52" s="1"/>
      <c r="M52" s="1"/>
      <c r="N52" s="72"/>
      <c r="P52" s="1"/>
      <c r="Q52" s="1"/>
      <c r="R52" s="167"/>
      <c r="S52" s="167"/>
      <c r="T52" s="4"/>
      <c r="U52" s="4"/>
      <c r="V52" s="4"/>
      <c r="W52" s="1"/>
    </row>
  </sheetData>
  <mergeCells count="13">
    <mergeCell ref="A1:Q1"/>
    <mergeCell ref="A2:Q2"/>
    <mergeCell ref="A3:Q3"/>
    <mergeCell ref="A4:Q4"/>
    <mergeCell ref="E8:E9"/>
    <mergeCell ref="G8:G9"/>
    <mergeCell ref="J8:J9"/>
    <mergeCell ref="L8:L9"/>
    <mergeCell ref="N21:N22"/>
    <mergeCell ref="P21:P22"/>
    <mergeCell ref="A44:B44"/>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499984740745262"/>
    <pageSetUpPr fitToPage="1"/>
  </sheetPr>
  <dimension ref="A1:W52"/>
  <sheetViews>
    <sheetView showGridLines="0" topLeftCell="A7" zoomScale="80" zoomScaleNormal="80" workbookViewId="0">
      <selection activeCell="L8" sqref="L8:L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8.570312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209" bestFit="1" customWidth="1"/>
    <col min="19" max="19" width="16.5703125" style="209" bestFit="1" customWidth="1"/>
    <col min="20" max="20" width="16" style="190" bestFit="1" customWidth="1"/>
    <col min="21" max="21" width="18.7109375" style="190" customWidth="1"/>
    <col min="22" max="22" width="11.42578125" style="190"/>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178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209"/>
      <c r="S4" s="209"/>
      <c r="T4" s="10"/>
      <c r="U4" s="10"/>
      <c r="V4" s="10"/>
    </row>
    <row r="5" spans="1:22" s="191" customFormat="1" ht="6" customHeight="1" thickBot="1" x14ac:dyDescent="0.25">
      <c r="B5" s="12"/>
      <c r="C5" s="13"/>
      <c r="D5" s="192"/>
      <c r="E5" s="192"/>
      <c r="F5" s="192"/>
      <c r="G5" s="192"/>
      <c r="H5" s="192"/>
      <c r="I5" s="15"/>
      <c r="J5" s="15"/>
      <c r="K5" s="15"/>
      <c r="L5" s="15"/>
      <c r="M5" s="15"/>
      <c r="N5" s="15"/>
      <c r="O5" s="12"/>
      <c r="R5" s="209"/>
      <c r="S5" s="209"/>
      <c r="T5" s="193"/>
      <c r="U5" s="193"/>
      <c r="V5" s="193"/>
    </row>
    <row r="6" spans="1:22" s="191" customFormat="1" ht="18" customHeight="1" thickBot="1" x14ac:dyDescent="0.25">
      <c r="B6" s="77"/>
      <c r="C6" s="77"/>
      <c r="D6" s="77"/>
      <c r="E6" s="77"/>
      <c r="F6" s="77"/>
      <c r="G6" s="78"/>
      <c r="H6" s="78"/>
      <c r="I6" s="79"/>
      <c r="J6" s="78" t="s">
        <v>3</v>
      </c>
      <c r="K6" s="78"/>
      <c r="L6" s="78"/>
      <c r="M6" s="78"/>
      <c r="N6" s="77"/>
      <c r="O6" s="77"/>
      <c r="P6" s="77"/>
      <c r="Q6" s="77"/>
      <c r="R6" s="209"/>
      <c r="S6" s="209"/>
      <c r="T6" s="193"/>
      <c r="U6" s="193"/>
      <c r="V6" s="193"/>
    </row>
    <row r="7" spans="1:22" s="191" customFormat="1" ht="10.5" customHeight="1" x14ac:dyDescent="0.2">
      <c r="B7" s="12"/>
      <c r="C7" s="15"/>
      <c r="D7" s="15"/>
      <c r="E7" s="189"/>
      <c r="F7" s="189"/>
      <c r="G7" s="189"/>
      <c r="H7" s="189"/>
      <c r="I7" s="189"/>
      <c r="J7" s="189"/>
      <c r="K7" s="189"/>
      <c r="L7" s="189"/>
      <c r="M7" s="189"/>
      <c r="Q7" s="189"/>
      <c r="R7" s="209"/>
      <c r="S7" s="209"/>
      <c r="T7" s="193"/>
      <c r="U7" s="193"/>
      <c r="V7" s="193"/>
    </row>
    <row r="8" spans="1:22" s="191" customFormat="1" x14ac:dyDescent="0.2">
      <c r="B8" s="12"/>
      <c r="C8" s="192"/>
      <c r="D8" s="12"/>
      <c r="E8" s="280" t="s">
        <v>4</v>
      </c>
      <c r="F8" s="187"/>
      <c r="G8" s="271" t="s">
        <v>167</v>
      </c>
      <c r="H8" s="20"/>
      <c r="I8" s="21"/>
      <c r="J8" s="280" t="s">
        <v>5</v>
      </c>
      <c r="K8" s="12"/>
      <c r="L8" s="271" t="s">
        <v>179</v>
      </c>
      <c r="M8" s="12"/>
      <c r="Q8" s="186"/>
      <c r="R8" s="209"/>
      <c r="S8" s="209"/>
      <c r="T8" s="193"/>
      <c r="U8" s="193"/>
      <c r="V8" s="193"/>
    </row>
    <row r="9" spans="1:22" s="23" customFormat="1" x14ac:dyDescent="0.2">
      <c r="B9" s="24"/>
      <c r="C9" s="29"/>
      <c r="D9" s="24"/>
      <c r="E9" s="281"/>
      <c r="F9" s="29"/>
      <c r="G9" s="272"/>
      <c r="H9" s="111"/>
      <c r="I9" s="27"/>
      <c r="J9" s="281"/>
      <c r="K9" s="30"/>
      <c r="L9" s="272"/>
      <c r="M9" s="186"/>
      <c r="Q9" s="186"/>
      <c r="R9" s="209"/>
      <c r="S9" s="209"/>
      <c r="T9" s="27"/>
      <c r="U9" s="28"/>
      <c r="V9" s="27"/>
    </row>
    <row r="10" spans="1:22" s="23" customFormat="1" ht="20.25" customHeight="1" x14ac:dyDescent="0.2">
      <c r="A10" s="27"/>
      <c r="B10" s="204" t="s">
        <v>6</v>
      </c>
      <c r="C10" s="97"/>
      <c r="D10" s="98"/>
      <c r="E10" s="97"/>
      <c r="F10" s="29"/>
      <c r="G10" s="99"/>
      <c r="H10" s="30"/>
      <c r="I10" s="27"/>
      <c r="J10" s="97"/>
      <c r="K10" s="30"/>
      <c r="L10" s="99"/>
      <c r="M10" s="188"/>
      <c r="N10" s="188"/>
      <c r="O10" s="30"/>
      <c r="P10" s="188"/>
      <c r="Q10" s="186"/>
      <c r="R10" s="209"/>
      <c r="S10" s="209"/>
      <c r="T10" s="27"/>
      <c r="U10" s="28"/>
      <c r="V10" s="27"/>
    </row>
    <row r="11" spans="1:22" s="23" customFormat="1" ht="12" customHeight="1" outlineLevel="1" x14ac:dyDescent="0.2">
      <c r="A11" s="27"/>
      <c r="B11" s="30"/>
      <c r="C11" s="192" t="s">
        <v>7</v>
      </c>
      <c r="D11" s="192" t="s">
        <v>38</v>
      </c>
      <c r="E11" s="194">
        <v>1160000000</v>
      </c>
      <c r="F11" s="194"/>
      <c r="G11" s="195">
        <v>972165689.55999982</v>
      </c>
      <c r="H11" s="195"/>
      <c r="I11" s="195"/>
      <c r="J11" s="194">
        <f>+L11-G11</f>
        <v>-3667888.0299999714</v>
      </c>
      <c r="K11" s="35"/>
      <c r="L11" s="195">
        <v>968497801.52999985</v>
      </c>
      <c r="M11" s="188"/>
      <c r="N11" s="36"/>
      <c r="O11" s="30"/>
      <c r="P11" s="195"/>
      <c r="Q11" s="188"/>
      <c r="R11" s="209"/>
      <c r="S11" s="209"/>
      <c r="T11" s="27"/>
      <c r="U11" s="28"/>
      <c r="V11" s="27"/>
    </row>
    <row r="12" spans="1:22" s="191" customFormat="1" ht="12.75" customHeight="1" outlineLevel="1" x14ac:dyDescent="0.2">
      <c r="A12" s="193"/>
      <c r="B12" s="192"/>
      <c r="C12" s="192" t="s">
        <v>7</v>
      </c>
      <c r="D12" s="192" t="s">
        <v>38</v>
      </c>
      <c r="E12" s="194">
        <v>5000000000</v>
      </c>
      <c r="F12" s="194"/>
      <c r="G12" s="195">
        <v>4607232647.1300001</v>
      </c>
      <c r="H12" s="195"/>
      <c r="I12" s="195"/>
      <c r="J12" s="194">
        <f t="shared" ref="J12:J18" si="0">+L12-G12</f>
        <v>-17382647.539999962</v>
      </c>
      <c r="K12" s="35"/>
      <c r="L12" s="195">
        <v>4589849999.5900002</v>
      </c>
      <c r="M12" s="195"/>
      <c r="N12" s="80"/>
      <c r="O12" s="7"/>
      <c r="Q12" s="195"/>
      <c r="R12" s="209"/>
      <c r="S12" s="209"/>
      <c r="T12" s="193"/>
      <c r="U12" s="193"/>
      <c r="V12" s="193"/>
    </row>
    <row r="13" spans="1:22" s="191" customFormat="1" ht="12.75" customHeight="1" outlineLevel="1" x14ac:dyDescent="0.2">
      <c r="A13" s="193"/>
      <c r="B13" s="192"/>
      <c r="C13" s="192" t="s">
        <v>7</v>
      </c>
      <c r="D13" s="192" t="s">
        <v>39</v>
      </c>
      <c r="E13" s="194">
        <v>1781065000</v>
      </c>
      <c r="F13" s="194"/>
      <c r="G13" s="195">
        <v>1666508115.05</v>
      </c>
      <c r="H13" s="195"/>
      <c r="I13" s="195"/>
      <c r="J13" s="194">
        <f>+L13-G13</f>
        <v>-6923294.7599999905</v>
      </c>
      <c r="K13" s="35"/>
      <c r="L13" s="195">
        <v>1659584820.29</v>
      </c>
      <c r="M13" s="195"/>
      <c r="Q13" s="195"/>
      <c r="R13" s="209"/>
      <c r="S13" s="209"/>
      <c r="T13" s="16"/>
      <c r="U13" s="28"/>
      <c r="V13" s="193"/>
    </row>
    <row r="14" spans="1:22" s="191" customFormat="1" ht="12.75" customHeight="1" outlineLevel="1" x14ac:dyDescent="0.2">
      <c r="A14" s="193"/>
      <c r="B14" s="192"/>
      <c r="C14" s="192" t="s">
        <v>7</v>
      </c>
      <c r="D14" s="192" t="s">
        <v>39</v>
      </c>
      <c r="E14" s="194">
        <v>2117321428.5699999</v>
      </c>
      <c r="F14" s="194"/>
      <c r="G14" s="195">
        <v>1969846990.9100001</v>
      </c>
      <c r="H14" s="195"/>
      <c r="I14" s="195"/>
      <c r="J14" s="194">
        <f>+L14-G14</f>
        <v>-8183477.3099999428</v>
      </c>
      <c r="K14" s="35"/>
      <c r="L14" s="195">
        <v>1961663513.6000001</v>
      </c>
      <c r="M14" s="195"/>
      <c r="Q14" s="195"/>
      <c r="R14" s="209"/>
      <c r="S14" s="209"/>
      <c r="T14" s="26"/>
      <c r="U14" s="28"/>
      <c r="V14" s="193"/>
    </row>
    <row r="15" spans="1:22" s="12" customFormat="1" outlineLevel="1" x14ac:dyDescent="0.2">
      <c r="A15" s="192"/>
      <c r="B15" s="192"/>
      <c r="C15" s="192" t="s">
        <v>7</v>
      </c>
      <c r="D15" s="192" t="s">
        <v>39</v>
      </c>
      <c r="E15" s="194">
        <v>1380000000</v>
      </c>
      <c r="F15" s="192"/>
      <c r="G15" s="195">
        <v>1340109411.5099995</v>
      </c>
      <c r="H15" s="192"/>
      <c r="I15" s="192"/>
      <c r="J15" s="194">
        <f t="shared" si="0"/>
        <v>-5567313.1000001431</v>
      </c>
      <c r="K15" s="192"/>
      <c r="L15" s="195">
        <v>1334542098.4099994</v>
      </c>
      <c r="M15" s="195"/>
      <c r="N15" s="36"/>
      <c r="Q15" s="195"/>
      <c r="R15" s="209"/>
      <c r="S15" s="209"/>
      <c r="T15" s="26"/>
      <c r="U15" s="28"/>
      <c r="V15" s="192"/>
    </row>
    <row r="16" spans="1:22" s="191" customFormat="1" outlineLevel="1" x14ac:dyDescent="0.2">
      <c r="A16" s="193"/>
      <c r="B16" s="192"/>
      <c r="C16" s="192" t="s">
        <v>7</v>
      </c>
      <c r="D16" s="193" t="s">
        <v>40</v>
      </c>
      <c r="E16" s="194">
        <v>4500000000</v>
      </c>
      <c r="F16" s="193"/>
      <c r="G16" s="195">
        <v>4369921994.1000004</v>
      </c>
      <c r="H16" s="193"/>
      <c r="I16" s="193"/>
      <c r="J16" s="194">
        <f t="shared" si="0"/>
        <v>-18154281.869998932</v>
      </c>
      <c r="K16" s="193"/>
      <c r="L16" s="195">
        <v>4351767712.2300014</v>
      </c>
      <c r="M16" s="195"/>
      <c r="O16" s="192"/>
      <c r="P16" s="195"/>
      <c r="Q16" s="193"/>
      <c r="R16" s="209"/>
      <c r="S16" s="209"/>
      <c r="T16" s="27"/>
      <c r="U16" s="28"/>
      <c r="V16" s="193"/>
    </row>
    <row r="17" spans="1:22" outlineLevel="1" x14ac:dyDescent="0.2">
      <c r="A17" s="190"/>
      <c r="B17" s="10"/>
      <c r="C17" s="192" t="s">
        <v>7</v>
      </c>
      <c r="D17" s="190" t="s">
        <v>41</v>
      </c>
      <c r="E17" s="194">
        <v>1400000000</v>
      </c>
      <c r="F17" s="190"/>
      <c r="G17" s="195">
        <v>1333723159.5600002</v>
      </c>
      <c r="H17" s="190"/>
      <c r="I17" s="190"/>
      <c r="J17" s="194">
        <f t="shared" si="0"/>
        <v>-9249899.2000002861</v>
      </c>
      <c r="K17" s="190"/>
      <c r="L17" s="195">
        <v>1324473260.3599999</v>
      </c>
      <c r="M17" s="190"/>
      <c r="N17" s="36"/>
      <c r="O17" s="10"/>
      <c r="P17" s="195"/>
      <c r="Q17" s="190"/>
      <c r="T17" s="38"/>
      <c r="U17" s="28"/>
    </row>
    <row r="18" spans="1:22" outlineLevel="1" x14ac:dyDescent="0.2">
      <c r="A18" s="190"/>
      <c r="B18" s="10"/>
      <c r="C18" s="192" t="s">
        <v>7</v>
      </c>
      <c r="D18" s="190" t="s">
        <v>42</v>
      </c>
      <c r="E18" s="194">
        <v>1995143736.0699999</v>
      </c>
      <c r="F18" s="190"/>
      <c r="G18" s="195">
        <v>1959267463.0900002</v>
      </c>
      <c r="H18" s="190"/>
      <c r="I18" s="190"/>
      <c r="J18" s="194">
        <f t="shared" si="0"/>
        <v>-6893303.5699999332</v>
      </c>
      <c r="K18" s="190"/>
      <c r="L18" s="195">
        <v>1952374159.5200002</v>
      </c>
      <c r="M18" s="190"/>
      <c r="N18" s="36"/>
      <c r="O18" s="10"/>
      <c r="P18" s="195"/>
      <c r="Q18" s="190"/>
      <c r="T18" s="38"/>
      <c r="U18" s="28"/>
    </row>
    <row r="19" spans="1:22" outlineLevel="1" x14ac:dyDescent="0.2">
      <c r="A19" s="190"/>
      <c r="B19" s="10"/>
      <c r="C19" s="192" t="s">
        <v>7</v>
      </c>
      <c r="D19" s="190" t="s">
        <v>42</v>
      </c>
      <c r="E19" s="194">
        <v>1320276000</v>
      </c>
      <c r="F19" s="190"/>
      <c r="G19" s="195">
        <v>1308887423.49</v>
      </c>
      <c r="H19" s="190"/>
      <c r="I19" s="190"/>
      <c r="J19" s="194">
        <f>+L19-G19</f>
        <v>-3906650.8599998951</v>
      </c>
      <c r="K19" s="190"/>
      <c r="L19" s="195">
        <v>1304980772.6300001</v>
      </c>
      <c r="M19" s="190"/>
      <c r="N19" s="36"/>
      <c r="O19" s="10"/>
      <c r="P19" s="195"/>
      <c r="Q19" s="190"/>
      <c r="T19" s="38"/>
      <c r="U19" s="28"/>
    </row>
    <row r="20" spans="1:22" s="7" customFormat="1" ht="15" customHeight="1" outlineLevel="1" x14ac:dyDescent="0.2">
      <c r="A20" s="10"/>
      <c r="B20" s="10"/>
      <c r="C20" s="192" t="s">
        <v>7</v>
      </c>
      <c r="D20" s="10" t="s">
        <v>43</v>
      </c>
      <c r="E20" s="194">
        <v>1000000000</v>
      </c>
      <c r="F20" s="10"/>
      <c r="G20" s="42">
        <v>982018201.31999981</v>
      </c>
      <c r="H20" s="10"/>
      <c r="I20" s="10"/>
      <c r="J20" s="41">
        <f>+L20-G20</f>
        <v>-3455041.0800000429</v>
      </c>
      <c r="K20" s="10"/>
      <c r="L20" s="42">
        <v>978563160.23999977</v>
      </c>
      <c r="M20" s="10"/>
      <c r="O20" s="10"/>
      <c r="Q20" s="10"/>
      <c r="R20" s="209"/>
      <c r="S20" s="209"/>
      <c r="T20" s="39"/>
      <c r="U20" s="40"/>
      <c r="V20" s="10"/>
    </row>
    <row r="21" spans="1:22" ht="18.600000000000001" customHeight="1" x14ac:dyDescent="0.2">
      <c r="A21" s="190"/>
      <c r="B21" s="10"/>
      <c r="C21" s="192"/>
      <c r="D21" s="190"/>
      <c r="E21" s="203">
        <f>SUM(E11:E20)</f>
        <v>21653806164.639999</v>
      </c>
      <c r="F21" s="190"/>
      <c r="G21" s="203">
        <f>SUM(G11:G20)</f>
        <v>20509681095.720001</v>
      </c>
      <c r="H21" s="190"/>
      <c r="I21" s="190"/>
      <c r="J21" s="203">
        <f>SUM(J11:J20)</f>
        <v>-83383797.319999099</v>
      </c>
      <c r="K21" s="190"/>
      <c r="L21" s="203">
        <f>SUM(L11:L20)</f>
        <v>20426297298.400002</v>
      </c>
      <c r="M21" s="190"/>
      <c r="N21" s="271" t="s">
        <v>180</v>
      </c>
      <c r="O21" s="10"/>
      <c r="P21" s="271" t="s">
        <v>181</v>
      </c>
      <c r="Q21" s="190"/>
      <c r="T21" s="193"/>
      <c r="U21" s="28"/>
    </row>
    <row r="22" spans="1:22" ht="20.25" customHeight="1" x14ac:dyDescent="0.2">
      <c r="A22" s="190"/>
      <c r="B22" s="204" t="s">
        <v>8</v>
      </c>
      <c r="C22" s="206"/>
      <c r="D22" s="205"/>
      <c r="E22" s="207"/>
      <c r="F22" s="190"/>
      <c r="G22" s="207"/>
      <c r="H22" s="190"/>
      <c r="I22" s="190"/>
      <c r="J22" s="207"/>
      <c r="K22" s="190"/>
      <c r="L22" s="207"/>
      <c r="M22" s="190"/>
      <c r="N22" s="272"/>
      <c r="O22" s="10"/>
      <c r="P22" s="272"/>
      <c r="Q22" s="190"/>
      <c r="T22" s="193"/>
      <c r="U22" s="28"/>
    </row>
    <row r="23" spans="1:22" ht="6" customHeight="1" x14ac:dyDescent="0.2">
      <c r="A23" s="190"/>
      <c r="B23" s="10"/>
      <c r="C23" s="192"/>
      <c r="D23" s="190"/>
      <c r="E23" s="194"/>
      <c r="F23" s="190"/>
      <c r="G23" s="194"/>
      <c r="H23" s="190"/>
      <c r="I23" s="190"/>
      <c r="J23" s="194"/>
      <c r="K23" s="190"/>
      <c r="L23" s="194"/>
      <c r="M23" s="190"/>
      <c r="N23" s="1"/>
      <c r="O23" s="1"/>
      <c r="Q23" s="190"/>
      <c r="T23" s="193"/>
      <c r="U23" s="28"/>
    </row>
    <row r="24" spans="1:22" s="23" customFormat="1" ht="12" customHeight="1" outlineLevel="1" x14ac:dyDescent="0.2">
      <c r="A24" s="27" t="s">
        <v>50</v>
      </c>
      <c r="B24" s="30" t="s">
        <v>48</v>
      </c>
      <c r="C24" s="192" t="s">
        <v>49</v>
      </c>
      <c r="D24" s="192" t="s">
        <v>55</v>
      </c>
      <c r="E24" s="194">
        <v>1400000000</v>
      </c>
      <c r="F24" s="194"/>
      <c r="G24" s="194">
        <v>1400000000</v>
      </c>
      <c r="H24" s="195"/>
      <c r="I24" s="195"/>
      <c r="J24" s="194">
        <f>+L24-G24</f>
        <v>0</v>
      </c>
      <c r="K24" s="35"/>
      <c r="L24" s="194">
        <v>1400000000</v>
      </c>
      <c r="M24" s="188"/>
      <c r="N24" s="195">
        <v>455107800</v>
      </c>
      <c r="O24" s="30"/>
      <c r="P24" s="195">
        <f>+L24-N24</f>
        <v>944892200</v>
      </c>
      <c r="Q24" s="188"/>
      <c r="R24" s="209"/>
      <c r="S24" s="209"/>
      <c r="T24" s="27"/>
      <c r="U24" s="28"/>
      <c r="V24" s="27"/>
    </row>
    <row r="25" spans="1:22" s="23" customFormat="1" ht="12" customHeight="1" outlineLevel="1" x14ac:dyDescent="0.2">
      <c r="A25" s="27" t="s">
        <v>50</v>
      </c>
      <c r="B25" s="30" t="s">
        <v>48</v>
      </c>
      <c r="C25" s="192" t="s">
        <v>49</v>
      </c>
      <c r="D25" s="192" t="s">
        <v>55</v>
      </c>
      <c r="E25" s="194">
        <v>1200000000</v>
      </c>
      <c r="F25" s="194"/>
      <c r="G25" s="194">
        <v>1200000000</v>
      </c>
      <c r="H25" s="195"/>
      <c r="I25" s="195"/>
      <c r="J25" s="194">
        <f>+L25-G25</f>
        <v>0</v>
      </c>
      <c r="K25" s="35"/>
      <c r="L25" s="194">
        <v>1200000000</v>
      </c>
      <c r="M25" s="188"/>
      <c r="N25" s="195">
        <v>814360800</v>
      </c>
      <c r="O25" s="30"/>
      <c r="P25" s="195">
        <f>+L25-N25</f>
        <v>385639200</v>
      </c>
      <c r="Q25" s="188"/>
      <c r="R25" s="209"/>
      <c r="S25" s="209"/>
      <c r="T25" s="27"/>
      <c r="U25" s="28"/>
      <c r="V25" s="27"/>
    </row>
    <row r="26" spans="1:22" s="23" customFormat="1" ht="12" customHeight="1" outlineLevel="1" x14ac:dyDescent="0.2">
      <c r="A26" s="27" t="s">
        <v>50</v>
      </c>
      <c r="B26" s="30" t="s">
        <v>48</v>
      </c>
      <c r="C26" s="192" t="s">
        <v>49</v>
      </c>
      <c r="D26" s="192" t="s">
        <v>55</v>
      </c>
      <c r="E26" s="194">
        <v>665394050.15999997</v>
      </c>
      <c r="F26" s="194"/>
      <c r="G26" s="194">
        <v>637014515</v>
      </c>
      <c r="H26" s="195"/>
      <c r="I26" s="195"/>
      <c r="J26" s="194">
        <f>+L26-G26</f>
        <v>0</v>
      </c>
      <c r="K26" s="35"/>
      <c r="L26" s="194">
        <v>637014515</v>
      </c>
      <c r="M26" s="188"/>
      <c r="N26" s="195">
        <v>192898322.26000002</v>
      </c>
      <c r="O26" s="30"/>
      <c r="P26" s="195">
        <f>+L26-N26</f>
        <v>444116192.74000001</v>
      </c>
      <c r="Q26" s="188"/>
      <c r="R26" s="209"/>
      <c r="S26" s="209"/>
      <c r="T26" s="27"/>
      <c r="U26" s="28"/>
      <c r="V26" s="27"/>
    </row>
    <row r="27" spans="1:22" s="23" customFormat="1" ht="12" customHeight="1" outlineLevel="1" x14ac:dyDescent="0.2">
      <c r="A27" s="27" t="s">
        <v>50</v>
      </c>
      <c r="B27" s="30" t="s">
        <v>48</v>
      </c>
      <c r="C27" s="192" t="s">
        <v>49</v>
      </c>
      <c r="D27" s="192" t="s">
        <v>55</v>
      </c>
      <c r="E27" s="194">
        <v>1020000000</v>
      </c>
      <c r="F27" s="194"/>
      <c r="G27" s="41">
        <v>1020000000</v>
      </c>
      <c r="H27" s="195"/>
      <c r="I27" s="195"/>
      <c r="J27" s="41">
        <f>+L27-G27</f>
        <v>0</v>
      </c>
      <c r="K27" s="35"/>
      <c r="L27" s="41">
        <v>1020000000</v>
      </c>
      <c r="M27" s="188"/>
      <c r="N27" s="42">
        <v>303512360</v>
      </c>
      <c r="O27" s="30"/>
      <c r="P27" s="42">
        <f>+L27-N27</f>
        <v>716487640</v>
      </c>
      <c r="Q27" s="188"/>
      <c r="R27" s="209"/>
      <c r="S27" s="209"/>
      <c r="T27" s="27"/>
      <c r="U27" s="28"/>
      <c r="V27" s="27"/>
    </row>
    <row r="28" spans="1:22" x14ac:dyDescent="0.2">
      <c r="A28" s="190"/>
      <c r="B28" s="10"/>
      <c r="C28" s="192"/>
      <c r="D28" s="190"/>
      <c r="E28" s="203">
        <f>SUM(E24:E27)</f>
        <v>4285394050.1599998</v>
      </c>
      <c r="F28" s="190"/>
      <c r="G28" s="203">
        <f>SUM(G24:G27)</f>
        <v>4257014515</v>
      </c>
      <c r="H28" s="190"/>
      <c r="I28" s="190"/>
      <c r="J28" s="203">
        <f>SUM(J24:J27)</f>
        <v>0</v>
      </c>
      <c r="K28" s="190"/>
      <c r="L28" s="203">
        <f>SUM(L24:L27)</f>
        <v>4257014515</v>
      </c>
      <c r="M28" s="190"/>
      <c r="N28" s="84">
        <f>SUM(N24:N27)</f>
        <v>1765879282.26</v>
      </c>
      <c r="O28" s="10"/>
      <c r="P28" s="194">
        <f>SUM(P24:P27)</f>
        <v>2491135232.7399998</v>
      </c>
      <c r="Q28" s="148"/>
      <c r="T28" s="193"/>
      <c r="U28" s="28"/>
    </row>
    <row r="29" spans="1:22" ht="20.25" customHeight="1" x14ac:dyDescent="0.2">
      <c r="A29" s="190"/>
      <c r="B29" s="204" t="s">
        <v>10</v>
      </c>
      <c r="C29" s="206"/>
      <c r="D29" s="205"/>
      <c r="E29" s="205"/>
      <c r="F29" s="190"/>
      <c r="G29" s="205"/>
      <c r="H29" s="190"/>
      <c r="I29" s="190"/>
      <c r="J29" s="207"/>
      <c r="K29" s="190"/>
      <c r="L29" s="205"/>
      <c r="M29" s="190"/>
      <c r="N29" s="10"/>
      <c r="O29" s="10"/>
      <c r="P29" s="190"/>
      <c r="Q29" s="190"/>
    </row>
    <row r="30" spans="1:22" s="23" customFormat="1" outlineLevel="1" x14ac:dyDescent="0.2">
      <c r="A30" s="27"/>
      <c r="B30" s="30"/>
      <c r="C30" s="192" t="s">
        <v>154</v>
      </c>
      <c r="D30" s="192" t="s">
        <v>159</v>
      </c>
      <c r="E30" s="194">
        <v>900000000</v>
      </c>
      <c r="F30" s="194"/>
      <c r="G30" s="194">
        <f>'Dic-2016'!L30</f>
        <v>750000000</v>
      </c>
      <c r="H30" s="195"/>
      <c r="I30" s="195"/>
      <c r="J30" s="194">
        <f>L30-G30</f>
        <v>-300000000</v>
      </c>
      <c r="K30" s="35"/>
      <c r="L30" s="194">
        <v>450000000</v>
      </c>
      <c r="M30" s="188"/>
      <c r="N30" s="149"/>
      <c r="O30" s="151"/>
      <c r="P30" s="149"/>
      <c r="Q30" s="188"/>
      <c r="R30" s="209"/>
      <c r="S30" s="209"/>
      <c r="T30" s="27"/>
      <c r="U30" s="28"/>
      <c r="V30" s="27"/>
    </row>
    <row r="31" spans="1:22" s="191" customFormat="1" outlineLevel="1" x14ac:dyDescent="0.2">
      <c r="A31" s="193"/>
      <c r="B31" s="192"/>
      <c r="C31" s="192"/>
      <c r="D31" s="192" t="s">
        <v>160</v>
      </c>
      <c r="E31" s="194">
        <v>900000000</v>
      </c>
      <c r="F31" s="194"/>
      <c r="G31" s="194">
        <f>'Dic-2016'!L31</f>
        <v>750000000</v>
      </c>
      <c r="H31" s="195"/>
      <c r="I31" s="195"/>
      <c r="J31" s="194">
        <f>L31-G31</f>
        <v>-300000000</v>
      </c>
      <c r="K31" s="35"/>
      <c r="L31" s="194">
        <v>450000000</v>
      </c>
      <c r="M31" s="195"/>
      <c r="N31" s="149"/>
      <c r="O31" s="149"/>
      <c r="P31" s="150"/>
      <c r="Q31" s="193"/>
      <c r="R31" s="209"/>
      <c r="S31" s="209"/>
      <c r="T31" s="193"/>
      <c r="U31" s="193"/>
      <c r="V31" s="193"/>
    </row>
    <row r="32" spans="1:22" s="191" customFormat="1" ht="14.25" customHeight="1" x14ac:dyDescent="0.2">
      <c r="A32" s="193"/>
      <c r="B32" s="192"/>
      <c r="C32" s="192"/>
      <c r="D32" s="192"/>
      <c r="E32" s="202">
        <f>SUM(E30:E31)</f>
        <v>1800000000</v>
      </c>
      <c r="F32" s="194"/>
      <c r="G32" s="202">
        <f>SUM(G30:G31)</f>
        <v>1500000000</v>
      </c>
      <c r="H32" s="195"/>
      <c r="I32" s="195"/>
      <c r="J32" s="202">
        <f>J30+J31</f>
        <v>-600000000</v>
      </c>
      <c r="K32" s="35"/>
      <c r="L32" s="202">
        <f>L30+L31</f>
        <v>900000000</v>
      </c>
      <c r="M32" s="195"/>
      <c r="N32" s="149"/>
      <c r="O32" s="149"/>
      <c r="P32" s="150"/>
      <c r="Q32" s="193"/>
      <c r="R32" s="209"/>
      <c r="S32" s="209"/>
      <c r="T32" s="193"/>
      <c r="U32" s="193"/>
      <c r="V32" s="193"/>
    </row>
    <row r="33" spans="1:23" s="191" customFormat="1" ht="15" customHeight="1" x14ac:dyDescent="0.25">
      <c r="A33" s="193"/>
      <c r="B33" s="104" t="s">
        <v>12</v>
      </c>
      <c r="C33" s="103"/>
      <c r="D33" s="206"/>
      <c r="E33" s="105"/>
      <c r="F33" s="195"/>
      <c r="G33" s="106"/>
      <c r="H33" s="195"/>
      <c r="I33" s="195"/>
      <c r="J33" s="107"/>
      <c r="K33" s="195"/>
      <c r="L33" s="207"/>
      <c r="M33" s="196"/>
      <c r="N33" s="150"/>
      <c r="O33" s="150"/>
      <c r="P33" s="150"/>
      <c r="R33" s="209"/>
      <c r="S33" s="209"/>
      <c r="T33" s="38"/>
      <c r="U33" s="28"/>
      <c r="V33" s="193"/>
      <c r="W33" s="50"/>
    </row>
    <row r="34" spans="1:23" s="191" customFormat="1" ht="5.25" customHeight="1" x14ac:dyDescent="0.2">
      <c r="A34" s="193"/>
      <c r="B34" s="103"/>
      <c r="C34" s="103"/>
      <c r="D34" s="206"/>
      <c r="E34" s="108"/>
      <c r="F34" s="51"/>
      <c r="G34" s="109"/>
      <c r="H34" s="195"/>
      <c r="I34" s="195"/>
      <c r="J34" s="110"/>
      <c r="K34" s="195"/>
      <c r="L34" s="110"/>
      <c r="M34" s="54"/>
      <c r="N34" s="193"/>
      <c r="O34" s="193"/>
      <c r="P34" s="193"/>
      <c r="R34" s="209"/>
      <c r="S34" s="209"/>
      <c r="T34" s="193"/>
      <c r="U34" s="193"/>
      <c r="V34" s="193"/>
      <c r="W34" s="50"/>
    </row>
    <row r="35" spans="1:23" s="191" customFormat="1" x14ac:dyDescent="0.2">
      <c r="A35" s="193"/>
      <c r="B35" s="192" t="s">
        <v>13</v>
      </c>
      <c r="C35" s="197"/>
      <c r="D35" s="192"/>
      <c r="E35" s="195"/>
      <c r="F35" s="195"/>
      <c r="G35" s="47"/>
      <c r="H35" s="195"/>
      <c r="I35" s="195"/>
      <c r="J35" s="48"/>
      <c r="K35" s="195"/>
      <c r="L35" s="195"/>
      <c r="M35" s="196"/>
      <c r="N35" s="193"/>
      <c r="O35" s="193"/>
      <c r="P35" s="193"/>
      <c r="R35" s="209"/>
      <c r="S35" s="209"/>
      <c r="T35" s="190"/>
      <c r="U35" s="28"/>
      <c r="V35" s="193"/>
      <c r="W35" s="50"/>
    </row>
    <row r="36" spans="1:23" s="191" customFormat="1" ht="6" customHeight="1" x14ac:dyDescent="0.2">
      <c r="A36" s="193"/>
      <c r="B36" s="197"/>
      <c r="C36" s="197"/>
      <c r="D36" s="192"/>
      <c r="E36" s="195"/>
      <c r="F36" s="195"/>
      <c r="G36" s="47"/>
      <c r="H36" s="195"/>
      <c r="I36" s="195"/>
      <c r="J36" s="48"/>
      <c r="K36" s="195"/>
      <c r="L36" s="195"/>
      <c r="M36" s="196"/>
      <c r="N36" s="193"/>
      <c r="O36" s="193"/>
      <c r="P36" s="193"/>
      <c r="R36" s="209"/>
      <c r="S36" s="209"/>
      <c r="T36" s="193"/>
      <c r="U36" s="193"/>
      <c r="V36" s="193"/>
      <c r="W36" s="50"/>
    </row>
    <row r="37" spans="1:23" s="191" customFormat="1" x14ac:dyDescent="0.2">
      <c r="A37" s="193"/>
      <c r="B37" s="197"/>
      <c r="C37" s="192" t="s">
        <v>14</v>
      </c>
      <c r="D37" s="192"/>
      <c r="E37" s="195"/>
      <c r="F37" s="195"/>
      <c r="G37" s="47"/>
      <c r="H37" s="47"/>
      <c r="I37" s="47"/>
      <c r="J37" s="47"/>
      <c r="K37" s="47"/>
      <c r="L37" s="48"/>
      <c r="M37" s="196"/>
      <c r="N37" s="193"/>
      <c r="O37" s="193"/>
      <c r="P37" s="193"/>
      <c r="R37" s="209"/>
      <c r="S37" s="209"/>
      <c r="T37" s="193"/>
      <c r="U37" s="28"/>
      <c r="V37" s="193"/>
      <c r="W37" s="50"/>
    </row>
    <row r="38" spans="1:23" s="191" customFormat="1" outlineLevel="1" x14ac:dyDescent="0.2">
      <c r="A38" s="59" t="s">
        <v>15</v>
      </c>
      <c r="B38" s="197"/>
      <c r="C38" s="192" t="s">
        <v>7</v>
      </c>
      <c r="D38" s="192" t="s">
        <v>43</v>
      </c>
      <c r="E38" s="195"/>
      <c r="F38" s="195"/>
      <c r="G38" s="56">
        <v>288094153.92000103</v>
      </c>
      <c r="H38" s="194"/>
      <c r="I38" s="194"/>
      <c r="J38" s="194">
        <f>+L38-G38</f>
        <v>-10670153.839999914</v>
      </c>
      <c r="K38" s="47"/>
      <c r="L38" s="56">
        <v>277424000.08000112</v>
      </c>
      <c r="M38" s="196"/>
      <c r="N38" s="195"/>
      <c r="O38" s="195"/>
      <c r="P38" s="199"/>
      <c r="Q38" s="198"/>
      <c r="R38" s="209"/>
      <c r="S38" s="209"/>
      <c r="T38" s="152"/>
      <c r="U38" s="193"/>
      <c r="V38" s="193"/>
    </row>
    <row r="39" spans="1:23" s="191" customFormat="1" outlineLevel="1" x14ac:dyDescent="0.2">
      <c r="A39" s="59" t="s">
        <v>16</v>
      </c>
      <c r="B39" s="197"/>
      <c r="C39" s="192" t="s">
        <v>7</v>
      </c>
      <c r="D39" s="192" t="s">
        <v>33</v>
      </c>
      <c r="E39" s="195"/>
      <c r="F39" s="195"/>
      <c r="G39" s="56">
        <v>285426615.46000105</v>
      </c>
      <c r="H39" s="194"/>
      <c r="I39" s="194"/>
      <c r="J39" s="194">
        <f>+L39-G39</f>
        <v>-10670153.839999914</v>
      </c>
      <c r="K39" s="47"/>
      <c r="L39" s="56">
        <v>274756461.62000114</v>
      </c>
      <c r="M39" s="196"/>
      <c r="N39" s="195"/>
      <c r="O39" s="195"/>
      <c r="P39" s="199"/>
      <c r="Q39" s="198"/>
      <c r="R39" s="209"/>
      <c r="S39" s="209"/>
      <c r="T39" s="208"/>
      <c r="U39" s="192"/>
      <c r="V39" s="193"/>
    </row>
    <row r="40" spans="1:23" s="191" customFormat="1" ht="6" customHeight="1" outlineLevel="1" x14ac:dyDescent="0.2">
      <c r="A40" s="193"/>
      <c r="B40" s="197"/>
      <c r="C40" s="200"/>
      <c r="D40" s="192"/>
      <c r="E40" s="195"/>
      <c r="F40" s="195"/>
      <c r="G40" s="41"/>
      <c r="H40" s="195"/>
      <c r="I40" s="195"/>
      <c r="J40" s="60"/>
      <c r="K40" s="195"/>
      <c r="L40" s="42"/>
      <c r="M40" s="196"/>
      <c r="N40" s="195"/>
      <c r="O40" s="195"/>
      <c r="P40" s="199"/>
      <c r="Q40" s="198"/>
      <c r="R40" s="209"/>
      <c r="S40" s="209"/>
      <c r="T40" s="208"/>
      <c r="U40" s="192"/>
      <c r="V40" s="193"/>
    </row>
    <row r="41" spans="1:23" s="191" customFormat="1" x14ac:dyDescent="0.2">
      <c r="A41" s="193"/>
      <c r="B41" s="197"/>
      <c r="C41" s="200"/>
      <c r="D41" s="201"/>
      <c r="E41" s="195"/>
      <c r="F41" s="195"/>
      <c r="G41" s="203">
        <f>SUM(G38:G39)</f>
        <v>573520769.38000202</v>
      </c>
      <c r="H41" s="195"/>
      <c r="I41" s="195"/>
      <c r="J41" s="203">
        <f>SUM(J38:J39)</f>
        <v>-21340307.679999828</v>
      </c>
      <c r="K41" s="195"/>
      <c r="L41" s="203">
        <f>SUM(L38:L39)</f>
        <v>552180461.70000219</v>
      </c>
      <c r="M41" s="196"/>
      <c r="N41" s="195"/>
      <c r="O41" s="195"/>
      <c r="P41" s="199"/>
      <c r="Q41" s="198"/>
      <c r="R41" s="209"/>
      <c r="S41" s="209"/>
      <c r="T41" s="208"/>
      <c r="U41" s="192"/>
      <c r="V41" s="193"/>
    </row>
    <row r="42" spans="1:23" s="191" customFormat="1" x14ac:dyDescent="0.2">
      <c r="A42" s="193"/>
      <c r="B42" s="197"/>
      <c r="C42" s="200"/>
      <c r="D42" s="201"/>
      <c r="E42" s="195"/>
      <c r="F42" s="195"/>
      <c r="G42" s="194"/>
      <c r="H42" s="195"/>
      <c r="I42" s="195"/>
      <c r="J42" s="194"/>
      <c r="K42" s="195"/>
      <c r="L42" s="194"/>
      <c r="M42" s="196"/>
      <c r="N42" s="195"/>
      <c r="O42" s="195"/>
      <c r="P42" s="199"/>
      <c r="Q42" s="198"/>
      <c r="R42" s="209"/>
      <c r="S42" s="209"/>
      <c r="T42" s="208"/>
      <c r="U42" s="192"/>
      <c r="V42" s="193"/>
    </row>
    <row r="43" spans="1:23" s="191" customFormat="1" x14ac:dyDescent="0.2">
      <c r="A43" s="193"/>
      <c r="B43" s="197"/>
      <c r="C43" s="200"/>
      <c r="D43" s="201"/>
      <c r="E43" s="195"/>
      <c r="F43" s="195"/>
      <c r="G43" s="194"/>
      <c r="H43" s="195"/>
      <c r="I43" s="195"/>
      <c r="J43" s="194"/>
      <c r="K43" s="195"/>
      <c r="L43" s="194"/>
      <c r="M43" s="196"/>
      <c r="N43" s="61"/>
      <c r="O43" s="192"/>
      <c r="P43" s="193"/>
      <c r="R43" s="209"/>
      <c r="S43" s="209"/>
      <c r="T43" s="192"/>
      <c r="U43" s="192"/>
      <c r="V43" s="193"/>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209"/>
      <c r="S44" s="209"/>
      <c r="T44" s="88"/>
      <c r="U44" s="88"/>
      <c r="V44" s="88"/>
    </row>
    <row r="45" spans="1:23" s="86" customFormat="1" ht="15" customHeight="1" x14ac:dyDescent="0.2">
      <c r="A45" s="284" t="s">
        <v>50</v>
      </c>
      <c r="B45" s="285"/>
      <c r="C45" s="86" t="s">
        <v>177</v>
      </c>
      <c r="E45" s="89"/>
      <c r="F45" s="125"/>
      <c r="J45" s="90"/>
      <c r="K45" s="90"/>
      <c r="L45" s="90"/>
      <c r="M45" s="90"/>
      <c r="N45" s="89"/>
      <c r="P45" s="91"/>
      <c r="R45" s="209"/>
      <c r="S45" s="209"/>
      <c r="T45" s="88"/>
      <c r="U45" s="88"/>
      <c r="V45" s="88"/>
    </row>
    <row r="46" spans="1:23" s="86" customFormat="1" ht="15" customHeight="1" x14ac:dyDescent="0.2">
      <c r="A46" s="284" t="s">
        <v>52</v>
      </c>
      <c r="B46" s="284"/>
      <c r="C46" s="86" t="s">
        <v>53</v>
      </c>
      <c r="E46" s="93"/>
      <c r="F46" s="93"/>
      <c r="H46" s="90"/>
      <c r="I46" s="90"/>
      <c r="J46" s="90"/>
      <c r="K46" s="90"/>
      <c r="L46" s="90"/>
      <c r="M46" s="90"/>
      <c r="N46" s="94"/>
      <c r="R46" s="209"/>
      <c r="S46" s="209"/>
      <c r="T46" s="88"/>
      <c r="U46" s="88"/>
      <c r="V46" s="88"/>
    </row>
    <row r="47" spans="1:23" s="7" customFormat="1" ht="15" x14ac:dyDescent="0.25">
      <c r="A47" s="83"/>
      <c r="B47" s="83"/>
      <c r="C47" s="83"/>
      <c r="D47" s="83"/>
      <c r="E47" s="83"/>
      <c r="F47" s="83"/>
      <c r="G47" s="83"/>
      <c r="H47" s="83"/>
      <c r="I47" s="83"/>
      <c r="J47" s="83"/>
      <c r="K47" s="83"/>
      <c r="L47" s="83"/>
      <c r="M47" s="83"/>
      <c r="N47" s="83"/>
      <c r="O47" s="83"/>
      <c r="P47" s="83"/>
      <c r="R47" s="209"/>
      <c r="S47" s="209"/>
      <c r="T47" s="10"/>
      <c r="U47" s="10"/>
      <c r="V47" s="10"/>
    </row>
    <row r="48" spans="1:23" s="7" customFormat="1" x14ac:dyDescent="0.2">
      <c r="A48" s="1"/>
      <c r="D48" s="1"/>
      <c r="E48" s="1"/>
      <c r="F48" s="1"/>
      <c r="G48" s="1"/>
      <c r="H48" s="1"/>
      <c r="I48" s="1"/>
      <c r="J48" s="71"/>
      <c r="K48" s="71"/>
      <c r="L48" s="71"/>
      <c r="M48" s="71"/>
      <c r="N48" s="71"/>
      <c r="P48" s="1"/>
      <c r="Q48" s="1"/>
      <c r="R48" s="209"/>
      <c r="S48" s="209"/>
      <c r="T48" s="190"/>
      <c r="U48" s="190"/>
      <c r="V48" s="190"/>
      <c r="W48" s="1"/>
    </row>
    <row r="49" spans="1:23" s="7" customFormat="1" x14ac:dyDescent="0.2">
      <c r="A49" s="1"/>
      <c r="D49" s="1"/>
      <c r="E49" s="1"/>
      <c r="F49" s="1"/>
      <c r="G49" s="1"/>
      <c r="H49" s="1"/>
      <c r="I49" s="1"/>
      <c r="J49" s="71"/>
      <c r="K49" s="71"/>
      <c r="L49" s="71"/>
      <c r="M49" s="71"/>
      <c r="N49" s="71"/>
      <c r="P49" s="1"/>
      <c r="Q49" s="1"/>
      <c r="R49" s="209"/>
      <c r="S49" s="209"/>
      <c r="T49" s="190"/>
      <c r="U49" s="190"/>
      <c r="V49" s="190"/>
      <c r="W49" s="1"/>
    </row>
    <row r="50" spans="1:23" s="7" customFormat="1" x14ac:dyDescent="0.2">
      <c r="A50" s="1"/>
      <c r="D50" s="1"/>
      <c r="E50" s="1"/>
      <c r="F50" s="1"/>
      <c r="G50" s="1"/>
      <c r="H50" s="1"/>
      <c r="I50" s="1"/>
      <c r="J50" s="71"/>
      <c r="K50" s="71"/>
      <c r="L50" s="71"/>
      <c r="M50" s="71"/>
      <c r="N50" s="71"/>
      <c r="P50" s="1"/>
      <c r="Q50" s="1"/>
      <c r="R50" s="209"/>
      <c r="S50" s="209"/>
      <c r="T50" s="190"/>
      <c r="U50" s="190"/>
      <c r="V50" s="190"/>
      <c r="W50" s="1"/>
    </row>
    <row r="51" spans="1:23" s="7" customFormat="1" x14ac:dyDescent="0.2">
      <c r="A51" s="1"/>
      <c r="D51" s="1"/>
      <c r="E51" s="1"/>
      <c r="F51" s="1"/>
      <c r="G51" s="1"/>
      <c r="H51" s="1"/>
      <c r="I51" s="1"/>
      <c r="J51" s="71"/>
      <c r="K51" s="71"/>
      <c r="L51" s="71"/>
      <c r="M51" s="71"/>
      <c r="N51" s="71"/>
      <c r="P51" s="1"/>
      <c r="Q51" s="1"/>
      <c r="R51" s="209"/>
      <c r="S51" s="209"/>
      <c r="T51" s="190"/>
      <c r="U51" s="190"/>
      <c r="V51" s="190"/>
      <c r="W51" s="1"/>
    </row>
    <row r="52" spans="1:23" s="7" customFormat="1" x14ac:dyDescent="0.2">
      <c r="A52" s="1"/>
      <c r="D52" s="1"/>
      <c r="E52" s="1"/>
      <c r="F52" s="1"/>
      <c r="G52" s="1"/>
      <c r="H52" s="1"/>
      <c r="I52" s="1"/>
      <c r="J52" s="1"/>
      <c r="K52" s="1"/>
      <c r="L52" s="1"/>
      <c r="M52" s="1"/>
      <c r="N52" s="72"/>
      <c r="P52" s="1"/>
      <c r="Q52" s="1"/>
      <c r="R52" s="209"/>
      <c r="S52" s="209"/>
      <c r="T52" s="190"/>
      <c r="U52" s="190"/>
      <c r="V52" s="190"/>
      <c r="W52" s="1"/>
    </row>
  </sheetData>
  <mergeCells count="13">
    <mergeCell ref="A1:Q1"/>
    <mergeCell ref="A2:Q2"/>
    <mergeCell ref="A3:Q3"/>
    <mergeCell ref="A4:Q4"/>
    <mergeCell ref="E8:E9"/>
    <mergeCell ref="G8:G9"/>
    <mergeCell ref="J8:J9"/>
    <mergeCell ref="L8:L9"/>
    <mergeCell ref="N21:N22"/>
    <mergeCell ref="P21:P22"/>
    <mergeCell ref="A44:B44"/>
    <mergeCell ref="A45:B45"/>
    <mergeCell ref="A46:B46"/>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499984740745262"/>
    <pageSetUpPr fitToPage="1"/>
  </sheetPr>
  <dimension ref="A1:V46"/>
  <sheetViews>
    <sheetView showGridLines="0" zoomScale="80" zoomScaleNormal="80" workbookViewId="0">
      <selection activeCell="K8" sqref="K8"/>
    </sheetView>
  </sheetViews>
  <sheetFormatPr baseColWidth="10" defaultColWidth="11.42578125" defaultRowHeight="12.75" x14ac:dyDescent="0.2"/>
  <cols>
    <col min="1" max="1" width="3.28515625" style="1" customWidth="1"/>
    <col min="2" max="2" width="2.7109375" style="7" customWidth="1"/>
    <col min="3" max="3" width="15.7109375" style="7" customWidth="1"/>
    <col min="4" max="4" width="13.85546875" style="1" bestFit="1" customWidth="1"/>
    <col min="5" max="5" width="1.28515625" style="1" customWidth="1"/>
    <col min="6" max="6" width="17.7109375" style="1" customWidth="1"/>
    <col min="7" max="8" width="2.42578125" style="1" customWidth="1"/>
    <col min="9" max="9" width="18.85546875" style="1" customWidth="1"/>
    <col min="10" max="10" width="2.42578125" style="1" customWidth="1"/>
    <col min="11" max="11" width="19.140625" style="1" customWidth="1"/>
    <col min="12" max="12" width="1.7109375" style="1" customWidth="1"/>
    <col min="13" max="13" width="19" style="7" customWidth="1"/>
    <col min="14" max="14" width="4.42578125" style="7" customWidth="1"/>
    <col min="15" max="16" width="18.7109375" style="1" customWidth="1"/>
    <col min="17" max="17" width="17.5703125" style="209" bestFit="1" customWidth="1"/>
    <col min="18" max="18" width="16.5703125" style="209" bestFit="1" customWidth="1"/>
    <col min="19" max="19" width="16" style="190" bestFit="1" customWidth="1"/>
    <col min="20" max="20" width="18.7109375" style="190" customWidth="1"/>
    <col min="21" max="21" width="11.42578125" style="190"/>
    <col min="22" max="16384" width="11.42578125" style="1"/>
  </cols>
  <sheetData>
    <row r="1" spans="1:22" ht="26.25" x14ac:dyDescent="0.4">
      <c r="A1" s="275" t="s">
        <v>0</v>
      </c>
      <c r="B1" s="275"/>
      <c r="C1" s="275"/>
      <c r="D1" s="275"/>
      <c r="E1" s="275"/>
      <c r="F1" s="275"/>
      <c r="G1" s="275"/>
      <c r="H1" s="275"/>
      <c r="I1" s="275"/>
      <c r="J1" s="275"/>
      <c r="K1" s="275"/>
      <c r="L1" s="275"/>
      <c r="M1" s="275"/>
      <c r="N1" s="275"/>
      <c r="O1" s="275"/>
      <c r="P1" s="258"/>
    </row>
    <row r="2" spans="1:22" ht="21" x14ac:dyDescent="0.35">
      <c r="A2" s="276" t="s">
        <v>183</v>
      </c>
      <c r="B2" s="276"/>
      <c r="C2" s="276"/>
      <c r="D2" s="276"/>
      <c r="E2" s="276"/>
      <c r="F2" s="276"/>
      <c r="G2" s="276"/>
      <c r="H2" s="276"/>
      <c r="I2" s="276"/>
      <c r="J2" s="276"/>
      <c r="K2" s="276"/>
      <c r="L2" s="276"/>
      <c r="M2" s="276"/>
      <c r="N2" s="276"/>
      <c r="O2" s="276"/>
      <c r="P2" s="259"/>
    </row>
    <row r="3" spans="1:22" ht="15.75" x14ac:dyDescent="0.25">
      <c r="A3" s="277" t="s">
        <v>182</v>
      </c>
      <c r="B3" s="277"/>
      <c r="C3" s="277"/>
      <c r="D3" s="277"/>
      <c r="E3" s="277"/>
      <c r="F3" s="277"/>
      <c r="G3" s="277"/>
      <c r="H3" s="277"/>
      <c r="I3" s="277"/>
      <c r="J3" s="277"/>
      <c r="K3" s="277"/>
      <c r="L3" s="277"/>
      <c r="M3" s="277"/>
      <c r="N3" s="277"/>
      <c r="O3" s="277"/>
      <c r="P3" s="260"/>
    </row>
    <row r="4" spans="1:22" s="7" customFormat="1" ht="15.75" customHeight="1" x14ac:dyDescent="0.2">
      <c r="A4" s="278" t="s">
        <v>2</v>
      </c>
      <c r="B4" s="278"/>
      <c r="C4" s="278"/>
      <c r="D4" s="278"/>
      <c r="E4" s="278"/>
      <c r="F4" s="278"/>
      <c r="G4" s="278"/>
      <c r="H4" s="278"/>
      <c r="I4" s="278"/>
      <c r="J4" s="278"/>
      <c r="K4" s="278"/>
      <c r="L4" s="278"/>
      <c r="M4" s="278"/>
      <c r="N4" s="278"/>
      <c r="O4" s="278"/>
      <c r="P4" s="261"/>
      <c r="Q4" s="209"/>
      <c r="R4" s="209"/>
      <c r="S4" s="10"/>
      <c r="T4" s="10"/>
      <c r="U4" s="10"/>
    </row>
    <row r="5" spans="1:22" s="191" customFormat="1" ht="6" customHeight="1" x14ac:dyDescent="0.2">
      <c r="B5" s="12"/>
      <c r="C5" s="13"/>
      <c r="D5" s="192"/>
      <c r="E5" s="192"/>
      <c r="F5" s="192"/>
      <c r="G5" s="192"/>
      <c r="H5" s="15"/>
      <c r="I5" s="15"/>
      <c r="J5" s="15"/>
      <c r="K5" s="15"/>
      <c r="L5" s="15"/>
      <c r="M5" s="15"/>
      <c r="N5" s="12"/>
      <c r="Q5" s="209"/>
      <c r="R5" s="209"/>
      <c r="S5" s="193"/>
      <c r="T5" s="193"/>
      <c r="U5" s="193"/>
    </row>
    <row r="6" spans="1:22" s="191" customFormat="1" ht="18" customHeight="1" x14ac:dyDescent="0.2">
      <c r="B6" s="77"/>
      <c r="C6" s="77" t="s">
        <v>184</v>
      </c>
      <c r="D6" s="77"/>
      <c r="E6" s="77"/>
      <c r="F6" s="77"/>
      <c r="G6" s="77"/>
      <c r="H6" s="12"/>
      <c r="I6" s="77"/>
      <c r="J6" s="77"/>
      <c r="K6" s="77"/>
      <c r="L6" s="77"/>
      <c r="M6" s="77"/>
      <c r="N6" s="77"/>
      <c r="O6" s="77"/>
      <c r="P6" s="77"/>
      <c r="Q6" s="209"/>
      <c r="R6" s="209"/>
      <c r="S6" s="193"/>
      <c r="T6" s="193"/>
      <c r="U6" s="193"/>
    </row>
    <row r="7" spans="1:22" s="215" customFormat="1" ht="25.5" x14ac:dyDescent="0.25">
      <c r="C7" s="29"/>
      <c r="F7" s="52"/>
      <c r="I7" s="231" t="s">
        <v>196</v>
      </c>
      <c r="K7" s="231" t="s">
        <v>5</v>
      </c>
      <c r="M7" s="231" t="s">
        <v>187</v>
      </c>
      <c r="O7" s="52"/>
      <c r="P7" s="216"/>
      <c r="Q7" s="217"/>
      <c r="R7" s="217"/>
      <c r="S7" s="29"/>
      <c r="T7" s="218"/>
    </row>
    <row r="8" spans="1:22" s="10" customFormat="1" ht="20.25" customHeight="1" x14ac:dyDescent="0.2">
      <c r="B8" s="213"/>
      <c r="D8" s="214" t="s">
        <v>185</v>
      </c>
      <c r="I8" s="194">
        <v>15419238207</v>
      </c>
      <c r="K8" s="237">
        <f>M8-I8</f>
        <v>452492800.46678352</v>
      </c>
      <c r="M8" s="235">
        <v>15871731007.466784</v>
      </c>
      <c r="Q8" s="212"/>
      <c r="R8" s="212"/>
    </row>
    <row r="9" spans="1:22" s="30" customFormat="1" x14ac:dyDescent="0.2">
      <c r="D9" s="214"/>
      <c r="E9" s="194"/>
      <c r="F9" s="194"/>
      <c r="G9" s="195"/>
      <c r="H9" s="195"/>
      <c r="I9" s="194"/>
      <c r="J9" s="35"/>
      <c r="K9" s="194"/>
      <c r="L9" s="210"/>
      <c r="M9" s="149"/>
      <c r="N9" s="151"/>
      <c r="O9" s="149"/>
      <c r="P9" s="210"/>
      <c r="Q9" s="212"/>
      <c r="R9" s="212"/>
      <c r="T9" s="40"/>
    </row>
    <row r="10" spans="1:22" s="192" customFormat="1" x14ac:dyDescent="0.2">
      <c r="D10" s="214" t="s">
        <v>186</v>
      </c>
      <c r="E10" s="194"/>
      <c r="F10" s="194"/>
      <c r="G10" s="195"/>
      <c r="H10" s="195"/>
      <c r="I10" s="194">
        <v>2480250000</v>
      </c>
      <c r="J10" s="35"/>
      <c r="K10" s="237">
        <f>M10-I10</f>
        <v>-39600001</v>
      </c>
      <c r="L10" s="195"/>
      <c r="M10" s="236">
        <v>2440649999</v>
      </c>
      <c r="N10" s="149"/>
      <c r="O10" s="149"/>
      <c r="Q10" s="212"/>
      <c r="R10" s="212"/>
    </row>
    <row r="11" spans="1:22" s="192" customFormat="1" x14ac:dyDescent="0.2">
      <c r="D11" s="214"/>
      <c r="E11" s="194"/>
      <c r="F11" s="195"/>
      <c r="G11" s="195"/>
      <c r="H11" s="195"/>
      <c r="I11" s="250"/>
      <c r="J11" s="35"/>
      <c r="K11" s="195"/>
      <c r="L11" s="195"/>
      <c r="M11" s="230"/>
      <c r="N11" s="149"/>
      <c r="O11" s="149"/>
      <c r="Q11" s="212"/>
      <c r="R11" s="212"/>
    </row>
    <row r="12" spans="1:22" s="221" customFormat="1" x14ac:dyDescent="0.2">
      <c r="D12" s="220" t="s">
        <v>17</v>
      </c>
      <c r="E12" s="222"/>
      <c r="F12" s="223"/>
      <c r="G12" s="223"/>
      <c r="H12" s="223"/>
      <c r="I12" s="223">
        <f>SUM(I8:I11)</f>
        <v>17899488207</v>
      </c>
      <c r="J12" s="224"/>
      <c r="K12" s="223"/>
      <c r="L12" s="223"/>
      <c r="M12" s="223">
        <f>SUM(M8:M11)</f>
        <v>18312381006.466782</v>
      </c>
      <c r="N12" s="225"/>
      <c r="O12" s="225"/>
      <c r="Q12" s="226"/>
      <c r="R12" s="226"/>
    </row>
    <row r="13" spans="1:22" s="192" customFormat="1" ht="15" x14ac:dyDescent="0.25">
      <c r="B13" s="43"/>
      <c r="E13" s="195"/>
      <c r="F13" s="47"/>
      <c r="G13" s="195"/>
      <c r="H13" s="195"/>
      <c r="I13" s="48"/>
      <c r="J13" s="195"/>
      <c r="K13" s="194"/>
      <c r="L13" s="196"/>
      <c r="M13" s="149"/>
      <c r="N13" s="149"/>
      <c r="O13" s="149"/>
      <c r="Q13" s="212"/>
      <c r="R13" s="212"/>
      <c r="S13" s="39"/>
      <c r="T13" s="40"/>
      <c r="V13" s="36"/>
    </row>
    <row r="14" spans="1:22" s="192" customFormat="1" ht="15" x14ac:dyDescent="0.25">
      <c r="B14" s="43"/>
      <c r="C14" s="77" t="s">
        <v>49</v>
      </c>
      <c r="E14" s="195"/>
      <c r="F14" s="47"/>
      <c r="G14" s="195"/>
      <c r="H14" s="195"/>
      <c r="I14" s="48"/>
      <c r="J14" s="195"/>
      <c r="K14" s="194"/>
      <c r="L14" s="196"/>
      <c r="M14" s="149"/>
      <c r="N14" s="149"/>
      <c r="O14" s="149"/>
      <c r="Q14" s="212"/>
      <c r="R14" s="212"/>
      <c r="S14" s="39"/>
      <c r="T14" s="40"/>
      <c r="V14" s="36"/>
    </row>
    <row r="15" spans="1:22" s="192" customFormat="1" ht="15" x14ac:dyDescent="0.25">
      <c r="B15" s="43"/>
      <c r="E15" s="195"/>
      <c r="F15" s="47"/>
      <c r="G15" s="195"/>
      <c r="H15" s="195"/>
      <c r="I15" s="48"/>
      <c r="J15" s="195"/>
      <c r="K15" s="194"/>
      <c r="L15" s="196"/>
      <c r="M15" s="149"/>
      <c r="N15" s="149"/>
      <c r="O15" s="149"/>
      <c r="Q15" s="212"/>
      <c r="R15" s="212"/>
      <c r="S15" s="39"/>
      <c r="T15" s="40"/>
      <c r="V15" s="36"/>
    </row>
    <row r="16" spans="1:22" s="192" customFormat="1" ht="15" x14ac:dyDescent="0.25">
      <c r="B16" s="43"/>
      <c r="D16" s="214" t="s">
        <v>188</v>
      </c>
      <c r="E16" s="195"/>
      <c r="F16" s="47"/>
      <c r="G16" s="195"/>
      <c r="H16" s="195"/>
      <c r="I16" s="252">
        <v>5988036324</v>
      </c>
      <c r="J16" s="239"/>
      <c r="K16" s="240">
        <v>-999999.5</v>
      </c>
      <c r="L16" s="238"/>
      <c r="M16" s="252">
        <v>5987036323.5</v>
      </c>
      <c r="O16" s="149"/>
      <c r="Q16" s="212"/>
      <c r="R16" s="212"/>
      <c r="S16" s="39"/>
      <c r="T16" s="40"/>
      <c r="V16" s="36"/>
    </row>
    <row r="17" spans="1:22" s="192" customFormat="1" ht="15" x14ac:dyDescent="0.25">
      <c r="B17" s="43"/>
      <c r="D17" s="214"/>
      <c r="E17" s="195"/>
      <c r="F17" s="47"/>
      <c r="G17" s="195"/>
      <c r="H17" s="195"/>
      <c r="I17" s="48"/>
      <c r="J17" s="195"/>
      <c r="K17" s="194"/>
      <c r="L17" s="196"/>
      <c r="M17" s="149"/>
      <c r="N17" s="149"/>
      <c r="O17" s="149"/>
      <c r="Q17" s="212"/>
      <c r="R17" s="212"/>
      <c r="S17" s="39"/>
      <c r="T17" s="40"/>
      <c r="V17" s="36"/>
    </row>
    <row r="18" spans="1:22" s="244" customFormat="1" ht="15" x14ac:dyDescent="0.25">
      <c r="B18" s="251"/>
      <c r="C18" s="255" t="s">
        <v>12</v>
      </c>
      <c r="D18" s="214"/>
      <c r="E18" s="246"/>
      <c r="F18" s="252"/>
      <c r="G18" s="246"/>
      <c r="H18" s="246"/>
      <c r="I18" s="253"/>
      <c r="J18" s="246"/>
      <c r="K18" s="245"/>
      <c r="L18" s="254"/>
      <c r="M18" s="257"/>
      <c r="N18" s="257"/>
      <c r="O18" s="257"/>
      <c r="Q18" s="212"/>
      <c r="R18" s="212"/>
      <c r="S18" s="248"/>
      <c r="T18" s="249"/>
      <c r="V18" s="247"/>
    </row>
    <row r="19" spans="1:22" s="191" customFormat="1" x14ac:dyDescent="0.2">
      <c r="A19" s="193"/>
      <c r="C19" s="192" t="s">
        <v>13</v>
      </c>
      <c r="E19" s="195"/>
      <c r="F19" s="47"/>
      <c r="G19" s="195"/>
      <c r="H19" s="195"/>
      <c r="I19" s="48"/>
      <c r="J19" s="195"/>
      <c r="K19" s="195"/>
      <c r="L19" s="196"/>
      <c r="M19" s="193"/>
      <c r="N19" s="193"/>
      <c r="O19" s="193"/>
      <c r="Q19" s="209"/>
      <c r="R19" s="209"/>
      <c r="S19" s="190"/>
      <c r="T19" s="28"/>
      <c r="U19" s="193"/>
      <c r="V19" s="50"/>
    </row>
    <row r="20" spans="1:22" s="191" customFormat="1" x14ac:dyDescent="0.2">
      <c r="A20" s="193"/>
      <c r="B20" s="197"/>
      <c r="C20" s="197"/>
      <c r="D20" s="192"/>
      <c r="E20" s="195"/>
      <c r="F20" s="47"/>
      <c r="G20" s="195"/>
      <c r="H20" s="195"/>
      <c r="I20" s="48"/>
      <c r="J20" s="195"/>
      <c r="K20" s="195"/>
      <c r="L20" s="196"/>
      <c r="M20" s="193"/>
      <c r="N20" s="193"/>
      <c r="O20" s="193"/>
      <c r="Q20" s="209"/>
      <c r="R20" s="209"/>
      <c r="S20" s="193"/>
      <c r="T20" s="193"/>
      <c r="U20" s="193"/>
      <c r="V20" s="50"/>
    </row>
    <row r="21" spans="1:22" s="191" customFormat="1" x14ac:dyDescent="0.2">
      <c r="A21" s="193"/>
      <c r="B21" s="219" t="s">
        <v>52</v>
      </c>
      <c r="C21" s="192" t="s">
        <v>14</v>
      </c>
      <c r="D21" s="192"/>
      <c r="E21" s="195"/>
      <c r="F21" s="47"/>
      <c r="G21" s="47"/>
      <c r="H21" s="47"/>
      <c r="I21" s="47"/>
      <c r="J21" s="47"/>
      <c r="K21" s="48"/>
      <c r="L21" s="196"/>
      <c r="M21" s="193"/>
      <c r="N21" s="193"/>
      <c r="O21" s="193"/>
      <c r="Q21" s="209"/>
      <c r="R21" s="209"/>
      <c r="S21" s="193"/>
      <c r="T21" s="28"/>
      <c r="U21" s="193"/>
      <c r="V21" s="50"/>
    </row>
    <row r="22" spans="1:22" s="191" customFormat="1" x14ac:dyDescent="0.2">
      <c r="A22" s="59" t="s">
        <v>15</v>
      </c>
      <c r="B22" s="197"/>
      <c r="C22" s="192" t="s">
        <v>7</v>
      </c>
      <c r="D22" s="192" t="s">
        <v>43</v>
      </c>
      <c r="E22" s="195"/>
      <c r="G22" s="194"/>
      <c r="H22" s="194"/>
      <c r="I22" s="56">
        <v>288094153.92000103</v>
      </c>
      <c r="J22" s="47"/>
      <c r="K22" s="194">
        <f>+M22-I22</f>
        <v>-16005230.759999871</v>
      </c>
      <c r="L22" s="196"/>
      <c r="M22" s="56">
        <v>272088923.16000116</v>
      </c>
      <c r="N22" s="195"/>
      <c r="O22" s="199"/>
      <c r="P22" s="198"/>
      <c r="Q22" s="209"/>
      <c r="R22" s="209"/>
      <c r="S22" s="152"/>
      <c r="T22" s="193"/>
      <c r="U22" s="193"/>
    </row>
    <row r="23" spans="1:22" s="191" customFormat="1" x14ac:dyDescent="0.2">
      <c r="A23" s="59" t="s">
        <v>16</v>
      </c>
      <c r="B23" s="197"/>
      <c r="C23" s="192" t="s">
        <v>7</v>
      </c>
      <c r="D23" s="192" t="s">
        <v>33</v>
      </c>
      <c r="E23" s="195"/>
      <c r="G23" s="194"/>
      <c r="H23" s="194"/>
      <c r="I23" s="56">
        <v>285426615.46000105</v>
      </c>
      <c r="J23" s="47"/>
      <c r="K23" s="194">
        <f>+M23-I23</f>
        <v>-16005230.759999871</v>
      </c>
      <c r="L23" s="196"/>
      <c r="M23" s="56">
        <v>269421384.70000118</v>
      </c>
      <c r="N23" s="195"/>
      <c r="O23" s="199"/>
      <c r="P23" s="198"/>
      <c r="Q23" s="209"/>
      <c r="R23" s="209"/>
      <c r="S23" s="208"/>
      <c r="T23" s="192"/>
      <c r="U23" s="193"/>
    </row>
    <row r="24" spans="1:22" s="191" customFormat="1" x14ac:dyDescent="0.2">
      <c r="A24" s="193"/>
      <c r="B24" s="197"/>
      <c r="C24" s="200"/>
      <c r="D24" s="192"/>
      <c r="E24" s="195"/>
      <c r="G24" s="195"/>
      <c r="H24" s="195"/>
      <c r="I24" s="41"/>
      <c r="J24" s="195"/>
      <c r="K24" s="60"/>
      <c r="L24" s="196"/>
      <c r="M24" s="42"/>
      <c r="N24" s="195"/>
      <c r="O24" s="199"/>
      <c r="P24" s="198"/>
      <c r="Q24" s="209"/>
      <c r="R24" s="209"/>
      <c r="S24" s="208"/>
      <c r="T24" s="192"/>
      <c r="U24" s="193"/>
    </row>
    <row r="25" spans="1:22" s="191" customFormat="1" x14ac:dyDescent="0.2">
      <c r="A25" s="193"/>
      <c r="B25" s="197"/>
      <c r="C25" s="200"/>
      <c r="D25" s="201"/>
      <c r="E25" s="195"/>
      <c r="G25" s="195"/>
      <c r="H25" s="195"/>
      <c r="I25" s="211">
        <f>SUM(I22:I23)</f>
        <v>573520769.38000202</v>
      </c>
      <c r="J25" s="195"/>
      <c r="K25" s="203">
        <f>SUM(K22:K23)</f>
        <v>-32010461.519999743</v>
      </c>
      <c r="L25" s="196"/>
      <c r="M25" s="211">
        <f>SUM(M22:M23)</f>
        <v>541510307.86000228</v>
      </c>
      <c r="N25" s="195"/>
      <c r="O25" s="199"/>
      <c r="P25" s="198"/>
      <c r="Q25" s="209"/>
      <c r="R25" s="209"/>
      <c r="S25" s="208"/>
      <c r="T25" s="192"/>
      <c r="U25" s="193"/>
    </row>
    <row r="26" spans="1:22" s="191" customFormat="1" x14ac:dyDescent="0.2">
      <c r="A26" s="193"/>
      <c r="B26" s="197"/>
      <c r="C26" s="200"/>
      <c r="D26" s="201"/>
      <c r="E26" s="195"/>
      <c r="F26" s="194"/>
      <c r="G26" s="195"/>
      <c r="H26" s="195"/>
      <c r="I26" s="194"/>
      <c r="J26" s="195"/>
      <c r="K26" s="194"/>
      <c r="L26" s="196"/>
      <c r="M26" s="195"/>
      <c r="N26" s="195"/>
      <c r="O26" s="199"/>
      <c r="P26" s="198"/>
      <c r="Q26" s="209"/>
      <c r="R26" s="209"/>
      <c r="S26" s="208"/>
      <c r="T26" s="192"/>
      <c r="U26" s="193"/>
    </row>
    <row r="27" spans="1:22" s="191" customFormat="1" x14ac:dyDescent="0.2">
      <c r="A27" s="193"/>
      <c r="B27" s="197"/>
      <c r="C27" s="200"/>
      <c r="D27" s="201"/>
      <c r="E27" s="195"/>
      <c r="F27" s="194"/>
      <c r="G27" s="195"/>
      <c r="H27" s="195"/>
      <c r="I27" s="194"/>
      <c r="J27" s="195"/>
      <c r="K27" s="194"/>
      <c r="L27" s="196"/>
      <c r="M27" s="61"/>
      <c r="N27" s="192"/>
      <c r="O27" s="193"/>
      <c r="Q27" s="209"/>
      <c r="R27" s="209"/>
      <c r="S27" s="192"/>
      <c r="T27" s="192"/>
      <c r="U27" s="193"/>
    </row>
    <row r="28" spans="1:22" s="7" customFormat="1" x14ac:dyDescent="0.2">
      <c r="A28" s="1"/>
      <c r="D28" s="1"/>
      <c r="E28" s="1"/>
      <c r="F28" s="1"/>
      <c r="G28" s="1"/>
      <c r="H28" s="1"/>
      <c r="I28" s="71"/>
      <c r="J28" s="71"/>
      <c r="K28" s="71"/>
      <c r="L28" s="71"/>
      <c r="M28" s="71"/>
      <c r="O28" s="1"/>
      <c r="P28" s="1"/>
      <c r="Q28" s="209"/>
      <c r="R28" s="209"/>
      <c r="S28" s="190"/>
      <c r="T28" s="190"/>
      <c r="U28" s="190"/>
      <c r="V28" s="1"/>
    </row>
    <row r="29" spans="1:22" s="7" customFormat="1" x14ac:dyDescent="0.2">
      <c r="A29" s="1"/>
      <c r="D29" s="1"/>
      <c r="E29" s="1"/>
      <c r="F29" s="1"/>
      <c r="G29" s="1"/>
      <c r="H29" s="1"/>
      <c r="I29" s="71"/>
      <c r="J29" s="71"/>
      <c r="K29" s="71"/>
      <c r="L29" s="71"/>
      <c r="M29" s="71"/>
      <c r="O29" s="1"/>
      <c r="P29" s="1"/>
      <c r="Q29" s="209"/>
      <c r="R29" s="209"/>
      <c r="S29" s="190"/>
      <c r="T29" s="190"/>
      <c r="U29" s="190"/>
      <c r="V29" s="1"/>
    </row>
    <row r="30" spans="1:22" s="7" customFormat="1" x14ac:dyDescent="0.2">
      <c r="A30" s="1"/>
      <c r="D30" s="1"/>
      <c r="E30" s="1"/>
      <c r="F30" s="1"/>
      <c r="G30" s="1"/>
      <c r="H30" s="1"/>
      <c r="I30" s="71"/>
      <c r="J30" s="71"/>
      <c r="K30" s="71"/>
      <c r="L30" s="71"/>
      <c r="M30" s="71"/>
      <c r="O30" s="1"/>
      <c r="P30" s="1"/>
      <c r="Q30" s="209"/>
      <c r="R30" s="209"/>
      <c r="S30" s="190"/>
      <c r="T30" s="190"/>
      <c r="U30" s="190"/>
      <c r="V30" s="1"/>
    </row>
    <row r="31" spans="1:22" s="7" customFormat="1" ht="23.25" x14ac:dyDescent="0.2">
      <c r="A31" s="1"/>
      <c r="B31" s="262" t="s">
        <v>48</v>
      </c>
      <c r="C31" s="291" t="s">
        <v>189</v>
      </c>
      <c r="D31" s="291"/>
      <c r="E31" s="291"/>
      <c r="F31" s="291"/>
      <c r="G31" s="291"/>
      <c r="H31" s="291"/>
      <c r="I31" s="291"/>
      <c r="J31" s="291"/>
      <c r="K31" s="291"/>
      <c r="L31" s="291"/>
      <c r="M31" s="291"/>
      <c r="N31" s="291"/>
      <c r="O31" s="291"/>
      <c r="Q31" s="209"/>
      <c r="R31" s="209"/>
      <c r="S31" s="190"/>
      <c r="T31" s="190"/>
      <c r="U31" s="190"/>
      <c r="V31" s="1"/>
    </row>
    <row r="32" spans="1:22" x14ac:dyDescent="0.2">
      <c r="B32" s="256"/>
      <c r="C32" s="291"/>
      <c r="D32" s="291"/>
      <c r="E32" s="291"/>
      <c r="F32" s="291"/>
      <c r="G32" s="291"/>
      <c r="H32" s="291"/>
      <c r="I32" s="291"/>
      <c r="J32" s="291"/>
      <c r="K32" s="291"/>
      <c r="L32" s="291"/>
      <c r="M32" s="291"/>
      <c r="N32" s="291"/>
      <c r="O32" s="291"/>
    </row>
    <row r="33" spans="2:21" s="227" customFormat="1" ht="18.600000000000001" customHeight="1" x14ac:dyDescent="0.25">
      <c r="B33" s="262" t="s">
        <v>50</v>
      </c>
      <c r="C33" s="232" t="s">
        <v>190</v>
      </c>
      <c r="D33" s="229"/>
      <c r="M33" s="233"/>
      <c r="N33" s="233"/>
      <c r="Q33" s="234"/>
      <c r="R33" s="234"/>
      <c r="S33" s="228"/>
      <c r="T33" s="228"/>
      <c r="U33" s="228"/>
    </row>
    <row r="34" spans="2:21" x14ac:dyDescent="0.2">
      <c r="B34" s="241" t="s">
        <v>52</v>
      </c>
      <c r="C34" s="86" t="s">
        <v>191</v>
      </c>
    </row>
    <row r="36" spans="2:21" x14ac:dyDescent="0.2">
      <c r="C36" s="1"/>
      <c r="M36" s="1"/>
      <c r="N36" s="1"/>
    </row>
    <row r="37" spans="2:21" x14ac:dyDescent="0.2">
      <c r="C37" s="1"/>
      <c r="M37" s="1"/>
      <c r="N37" s="1"/>
    </row>
    <row r="38" spans="2:21" x14ac:dyDescent="0.2">
      <c r="C38" s="243"/>
      <c r="D38" s="242"/>
      <c r="E38" s="242"/>
      <c r="F38" s="242"/>
      <c r="G38" s="242"/>
      <c r="H38" s="242"/>
      <c r="I38" s="242"/>
      <c r="J38" s="242"/>
    </row>
    <row r="39" spans="2:21" x14ac:dyDescent="0.2">
      <c r="C39" s="1"/>
      <c r="K39" s="242"/>
      <c r="M39" s="1"/>
      <c r="N39" s="1"/>
    </row>
    <row r="40" spans="2:21" x14ac:dyDescent="0.2">
      <c r="C40" s="1"/>
      <c r="D40" s="243"/>
      <c r="E40" s="242"/>
      <c r="F40" s="242"/>
      <c r="K40" s="242"/>
      <c r="L40" s="242"/>
      <c r="M40" s="242"/>
      <c r="N40" s="1"/>
    </row>
    <row r="41" spans="2:21" ht="14.45" customHeight="1" x14ac:dyDescent="0.2">
      <c r="C41" s="289" t="s">
        <v>192</v>
      </c>
      <c r="D41" s="289"/>
      <c r="E41" s="289"/>
      <c r="F41" s="289"/>
      <c r="K41" s="289" t="s">
        <v>193</v>
      </c>
      <c r="L41" s="289"/>
      <c r="M41" s="289"/>
      <c r="N41" s="1"/>
    </row>
    <row r="42" spans="2:21" ht="14.45" customHeight="1" x14ac:dyDescent="0.2">
      <c r="C42" s="290" t="s">
        <v>194</v>
      </c>
      <c r="D42" s="290"/>
      <c r="E42" s="290"/>
      <c r="F42" s="290"/>
      <c r="K42" s="290" t="s">
        <v>195</v>
      </c>
      <c r="L42" s="290"/>
      <c r="M42" s="290"/>
    </row>
    <row r="43" spans="2:21" x14ac:dyDescent="0.2">
      <c r="M43" s="1"/>
    </row>
    <row r="44" spans="2:21" x14ac:dyDescent="0.2">
      <c r="M44" s="1"/>
    </row>
    <row r="45" spans="2:21" x14ac:dyDescent="0.2">
      <c r="M45" s="1"/>
    </row>
    <row r="46" spans="2:21" x14ac:dyDescent="0.2">
      <c r="M46" s="1"/>
    </row>
  </sheetData>
  <mergeCells count="9">
    <mergeCell ref="K41:M41"/>
    <mergeCell ref="K42:M42"/>
    <mergeCell ref="C42:F42"/>
    <mergeCell ref="C41:F41"/>
    <mergeCell ref="A1:O1"/>
    <mergeCell ref="A2:O2"/>
    <mergeCell ref="A3:O3"/>
    <mergeCell ref="A4:O4"/>
    <mergeCell ref="C31:O32"/>
  </mergeCells>
  <printOptions horizontalCentered="1" verticalCentered="1"/>
  <pageMargins left="0.70866141732283472" right="0.70866141732283472" top="0.74803149606299213" bottom="0.74803149606299213" header="0.31496062992125984" footer="0.31496062992125984"/>
  <pageSetup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1" tint="0.499984740745262"/>
    <pageSetUpPr fitToPage="1"/>
  </sheetPr>
  <dimension ref="A1:W52"/>
  <sheetViews>
    <sheetView showGridLines="0" topLeftCell="C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34</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80" t="s">
        <v>4</v>
      </c>
      <c r="F8" s="74"/>
      <c r="G8" s="271" t="s">
        <v>22</v>
      </c>
      <c r="H8" s="20"/>
      <c r="I8" s="21"/>
      <c r="J8" s="280" t="s">
        <v>5</v>
      </c>
      <c r="K8" s="12"/>
      <c r="L8" s="271" t="s">
        <v>46</v>
      </c>
      <c r="M8" s="12"/>
      <c r="Q8" s="73"/>
      <c r="R8" s="16"/>
      <c r="S8" s="16"/>
      <c r="T8" s="17"/>
      <c r="U8" s="17"/>
      <c r="V8" s="17"/>
    </row>
    <row r="9" spans="1:22" s="23" customFormat="1" x14ac:dyDescent="0.2">
      <c r="B9" s="24"/>
      <c r="C9" s="74"/>
      <c r="D9" s="24"/>
      <c r="E9" s="281"/>
      <c r="F9" s="74"/>
      <c r="G9" s="272"/>
      <c r="H9" s="25"/>
      <c r="J9" s="281"/>
      <c r="K9" s="24"/>
      <c r="L9" s="272"/>
      <c r="M9" s="73"/>
      <c r="Q9" s="73"/>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-2375867.8099995852</v>
      </c>
      <c r="K11" s="35"/>
      <c r="L11" s="34">
        <v>990046030.19000006</v>
      </c>
      <c r="M11" s="31"/>
      <c r="N11" s="36"/>
      <c r="O11" s="30"/>
      <c r="P11" s="116"/>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-11259578.340000153</v>
      </c>
      <c r="K12" s="35"/>
      <c r="L12" s="34">
        <v>4691970146.1199999</v>
      </c>
      <c r="M12" s="34"/>
      <c r="N12" s="80"/>
      <c r="O12" s="7"/>
      <c r="P12" s="116"/>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-3783742.2400000095</v>
      </c>
      <c r="K13" s="35"/>
      <c r="L13" s="34">
        <v>1697527720.1000001</v>
      </c>
      <c r="M13" s="34"/>
      <c r="N13" s="115"/>
      <c r="P13" s="116"/>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-4472461.4200000763</v>
      </c>
      <c r="K14" s="35"/>
      <c r="L14" s="34">
        <v>2006512804.3700001</v>
      </c>
      <c r="M14" s="34"/>
      <c r="N14" s="115"/>
      <c r="P14" s="116"/>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-3042666.5999999046</v>
      </c>
      <c r="K15" s="14"/>
      <c r="L15" s="34">
        <v>1365053583.2700002</v>
      </c>
      <c r="M15" s="34"/>
      <c r="N15" s="116"/>
      <c r="P15" s="11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-9921738.9200000763</v>
      </c>
      <c r="K16" s="17"/>
      <c r="L16" s="34">
        <v>4451261684.6100006</v>
      </c>
      <c r="M16" s="34"/>
      <c r="N16" s="36"/>
      <c r="O16" s="14"/>
      <c r="P16" s="116"/>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-5055285.8899998665</v>
      </c>
      <c r="K17" s="4"/>
      <c r="L17" s="34">
        <v>1375167042.79</v>
      </c>
      <c r="M17" s="4"/>
      <c r="N17" s="36"/>
      <c r="O17" s="10"/>
      <c r="P17" s="116"/>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-3767351.3500001431</v>
      </c>
      <c r="K18" s="4"/>
      <c r="L18" s="34">
        <v>1990152693.5399997</v>
      </c>
      <c r="M18" s="4"/>
      <c r="N18" s="36"/>
      <c r="O18" s="10"/>
      <c r="P18" s="116"/>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-1888260.620000124</v>
      </c>
      <c r="K19" s="10"/>
      <c r="L19" s="42">
        <v>997498404.52999985</v>
      </c>
      <c r="M19" s="10"/>
      <c r="N19" s="36"/>
      <c r="O19" s="10"/>
      <c r="P19" s="116"/>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-45566953.189999938</v>
      </c>
      <c r="K20" s="4"/>
      <c r="L20" s="82">
        <f>SUM(L11:L19)</f>
        <v>19565190109.52</v>
      </c>
      <c r="M20" s="4"/>
      <c r="N20" s="271" t="s">
        <v>47</v>
      </c>
      <c r="O20" s="10"/>
      <c r="P20" s="271" t="s">
        <v>35</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31"/>
      <c r="R23" s="116"/>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31"/>
      <c r="R24" s="116"/>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116"/>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11" customFormat="1" outlineLevel="1" x14ac:dyDescent="0.2">
      <c r="A30" s="17"/>
      <c r="B30" s="14"/>
      <c r="C30" s="14" t="s">
        <v>32</v>
      </c>
      <c r="D30" s="14" t="s">
        <v>42</v>
      </c>
      <c r="E30" s="33">
        <v>1000000000</v>
      </c>
      <c r="F30" s="33"/>
      <c r="G30" s="34">
        <v>0</v>
      </c>
      <c r="H30" s="34"/>
      <c r="I30" s="34"/>
      <c r="J30" s="33" t="e">
        <f>+L30-G30</f>
        <v>#REF!</v>
      </c>
      <c r="K30" s="35"/>
      <c r="L30" s="34" t="e">
        <f>#REF!</f>
        <v>#REF!</v>
      </c>
      <c r="M30" s="34"/>
      <c r="N30" s="34"/>
      <c r="O30" s="14"/>
      <c r="P30" s="113"/>
      <c r="Q30" s="17"/>
      <c r="R30" s="17"/>
      <c r="S30" s="17"/>
      <c r="T30" s="17"/>
      <c r="U30" s="17"/>
      <c r="V30" s="17"/>
    </row>
    <row r="31" spans="1:22" s="11" customFormat="1" outlineLevel="1" x14ac:dyDescent="0.2">
      <c r="A31" s="17"/>
      <c r="B31" s="14"/>
      <c r="C31" s="14" t="s">
        <v>33</v>
      </c>
      <c r="D31" s="14" t="s">
        <v>33</v>
      </c>
      <c r="E31" s="42">
        <v>300000000</v>
      </c>
      <c r="F31" s="33"/>
      <c r="G31" s="42">
        <v>0</v>
      </c>
      <c r="H31" s="34"/>
      <c r="I31" s="34"/>
      <c r="J31" s="42" t="e">
        <f>+L31-G31</f>
        <v>#REF!</v>
      </c>
      <c r="K31" s="35"/>
      <c r="L31" s="42" t="e">
        <f>#REF!</f>
        <v>#REF!</v>
      </c>
      <c r="M31" s="34"/>
      <c r="N31" s="34"/>
      <c r="P31" s="34"/>
      <c r="Q31" s="17"/>
      <c r="R31" s="17"/>
      <c r="S31" s="17"/>
      <c r="T31" s="17"/>
      <c r="U31" s="17"/>
      <c r="V31" s="17"/>
    </row>
    <row r="32" spans="1:22" s="11" customFormat="1" ht="14.25" customHeight="1" x14ac:dyDescent="0.2">
      <c r="A32" s="17"/>
      <c r="B32" s="14"/>
      <c r="C32" s="14"/>
      <c r="D32" s="14"/>
      <c r="E32" s="81">
        <f>SUM(E29:E31)</f>
        <v>2300000000</v>
      </c>
      <c r="F32" s="33"/>
      <c r="G32" s="81">
        <f>SUM(G29:G31)</f>
        <v>1000000000</v>
      </c>
      <c r="H32" s="34"/>
      <c r="I32" s="34"/>
      <c r="J32" s="81" t="e">
        <f>SUM(J29:J31)</f>
        <v>#REF!</v>
      </c>
      <c r="K32" s="35"/>
      <c r="L32" s="81" t="e">
        <f>SUM(L29:L31)</f>
        <v>#REF!</v>
      </c>
      <c r="M32" s="34"/>
      <c r="N32" s="34"/>
      <c r="O32" s="14"/>
      <c r="P32" s="114"/>
      <c r="Q32" s="117"/>
      <c r="R32" s="17"/>
      <c r="S32" s="17"/>
      <c r="T32" s="17"/>
      <c r="U32" s="17"/>
      <c r="V32" s="17"/>
    </row>
    <row r="33" spans="1:23" s="11" customFormat="1" ht="15" customHeight="1" x14ac:dyDescent="0.25">
      <c r="A33" s="17"/>
      <c r="B33" s="104" t="s">
        <v>12</v>
      </c>
      <c r="C33" s="103"/>
      <c r="D33" s="101"/>
      <c r="E33" s="105"/>
      <c r="F33" s="34"/>
      <c r="G33" s="106"/>
      <c r="H33" s="34"/>
      <c r="I33" s="34"/>
      <c r="J33" s="107"/>
      <c r="K33" s="34"/>
      <c r="L33" s="102"/>
      <c r="M33" s="49"/>
      <c r="N33" s="17"/>
      <c r="O33" s="17"/>
      <c r="P33" s="17"/>
      <c r="R33" s="33"/>
      <c r="S33" s="17"/>
      <c r="T33" s="38"/>
      <c r="U33" s="28"/>
      <c r="V33" s="17"/>
      <c r="W33" s="50"/>
    </row>
    <row r="34" spans="1:23" s="11" customFormat="1" ht="5.25" customHeight="1" x14ac:dyDescent="0.2">
      <c r="A34" s="17"/>
      <c r="B34" s="103"/>
      <c r="C34" s="103"/>
      <c r="D34" s="101"/>
      <c r="E34" s="108"/>
      <c r="F34" s="51"/>
      <c r="G34" s="109"/>
      <c r="H34" s="34"/>
      <c r="I34" s="34"/>
      <c r="J34" s="110"/>
      <c r="K34" s="34"/>
      <c r="L34" s="110"/>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t="s">
        <v>43</v>
      </c>
      <c r="E38" s="34"/>
      <c r="F38" s="34"/>
      <c r="G38" s="33">
        <v>352115076.96000051</v>
      </c>
      <c r="H38" s="33"/>
      <c r="I38" s="33"/>
      <c r="J38" s="33">
        <f>+L38-G38</f>
        <v>-352115076.96000051</v>
      </c>
      <c r="K38" s="47"/>
      <c r="L38" s="56">
        <v>0</v>
      </c>
      <c r="M38" s="49"/>
      <c r="N38" s="34"/>
      <c r="O38" s="14"/>
      <c r="P38" s="58"/>
      <c r="R38" s="57"/>
      <c r="S38" s="17"/>
      <c r="T38" s="17"/>
      <c r="U38" s="17"/>
      <c r="V38" s="17"/>
    </row>
    <row r="39" spans="1:23" s="11" customFormat="1" outlineLevel="1" x14ac:dyDescent="0.2">
      <c r="A39" s="59" t="s">
        <v>16</v>
      </c>
      <c r="B39" s="55"/>
      <c r="C39" s="14" t="s">
        <v>7</v>
      </c>
      <c r="D39" s="14" t="s">
        <v>33</v>
      </c>
      <c r="E39" s="34"/>
      <c r="F39" s="34"/>
      <c r="G39" s="33">
        <v>349447538.50000054</v>
      </c>
      <c r="H39" s="33"/>
      <c r="I39" s="33"/>
      <c r="J39" s="33">
        <f>+L39-G39</f>
        <v>-349447538.50000054</v>
      </c>
      <c r="K39" s="47"/>
      <c r="L39" s="56">
        <v>0</v>
      </c>
      <c r="M39" s="49"/>
      <c r="N39" s="61"/>
      <c r="O39" s="14"/>
      <c r="P39" s="17"/>
      <c r="R39" s="57"/>
      <c r="S39" s="16"/>
      <c r="T39" s="14"/>
      <c r="U39" s="14"/>
      <c r="V39" s="17"/>
    </row>
    <row r="40" spans="1:23" s="11" customFormat="1" ht="6" customHeight="1" outlineLevel="1" x14ac:dyDescent="0.2">
      <c r="A40" s="17"/>
      <c r="B40" s="55"/>
      <c r="C40" s="62"/>
      <c r="D40" s="14"/>
      <c r="E40" s="34"/>
      <c r="F40" s="34"/>
      <c r="G40" s="41"/>
      <c r="H40" s="34"/>
      <c r="I40" s="34"/>
      <c r="J40" s="60"/>
      <c r="K40" s="34"/>
      <c r="L40" s="42"/>
      <c r="M40" s="49"/>
      <c r="N40" s="61"/>
      <c r="O40" s="14"/>
      <c r="P40" s="17"/>
      <c r="S40" s="16"/>
      <c r="T40" s="14"/>
      <c r="U40" s="14"/>
      <c r="V40" s="17"/>
    </row>
    <row r="41" spans="1:23" s="11" customFormat="1" x14ac:dyDescent="0.2">
      <c r="A41" s="17"/>
      <c r="B41" s="55"/>
      <c r="C41" s="62"/>
      <c r="D41" s="63"/>
      <c r="E41" s="34"/>
      <c r="F41" s="34"/>
      <c r="G41" s="82">
        <f>SUM(G38:G39)</f>
        <v>701562615.46000099</v>
      </c>
      <c r="H41" s="34"/>
      <c r="I41" s="34"/>
      <c r="J41" s="82">
        <f>SUM(J38:J39)</f>
        <v>-701562615.46000099</v>
      </c>
      <c r="K41" s="34"/>
      <c r="L41" s="82">
        <f>SUM(L38:L39)</f>
        <v>0</v>
      </c>
      <c r="M41" s="49"/>
      <c r="N41" s="61"/>
      <c r="O41" s="14"/>
      <c r="P41" s="17"/>
      <c r="R41" s="57"/>
      <c r="S41" s="16"/>
      <c r="T41" s="14"/>
      <c r="U41" s="14"/>
      <c r="V41" s="17"/>
    </row>
    <row r="42" spans="1:23" s="11" customFormat="1" x14ac:dyDescent="0.2">
      <c r="A42" s="17"/>
      <c r="B42" s="55"/>
      <c r="C42" s="62"/>
      <c r="D42" s="63"/>
      <c r="E42" s="34"/>
      <c r="F42" s="34"/>
      <c r="G42" s="33"/>
      <c r="H42" s="34"/>
      <c r="I42" s="34"/>
      <c r="J42" s="33"/>
      <c r="K42" s="34"/>
      <c r="L42" s="33"/>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87"/>
      <c r="S44" s="88"/>
      <c r="T44" s="88"/>
      <c r="U44" s="88"/>
      <c r="V44" s="88"/>
    </row>
    <row r="45" spans="1:23" s="86" customFormat="1" ht="15" customHeight="1" x14ac:dyDescent="0.2">
      <c r="A45" s="284" t="s">
        <v>50</v>
      </c>
      <c r="B45" s="285"/>
      <c r="C45" s="86" t="s">
        <v>54</v>
      </c>
      <c r="E45" s="89"/>
      <c r="H45" s="7"/>
      <c r="I45" s="95" t="s">
        <v>72</v>
      </c>
      <c r="N45" s="112"/>
      <c r="P45" s="91"/>
      <c r="R45" s="92"/>
      <c r="S45" s="88"/>
      <c r="T45" s="88"/>
      <c r="U45" s="88"/>
      <c r="V45" s="88"/>
    </row>
    <row r="46" spans="1:23" s="86" customFormat="1" ht="15" customHeight="1" x14ac:dyDescent="0.2">
      <c r="A46" s="284" t="s">
        <v>52</v>
      </c>
      <c r="B46" s="284"/>
      <c r="C46" s="86" t="s">
        <v>53</v>
      </c>
      <c r="E46" s="93"/>
      <c r="F46" s="93"/>
      <c r="H46" s="90"/>
      <c r="I46" s="90"/>
      <c r="J46" s="90"/>
      <c r="K46" s="90"/>
      <c r="L46" s="90"/>
      <c r="M46" s="90"/>
      <c r="N46" s="94"/>
      <c r="R46" s="88"/>
      <c r="S46" s="88"/>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0"/>
      <c r="S47" s="10"/>
      <c r="T47" s="10"/>
      <c r="U47" s="10"/>
      <c r="V47" s="10"/>
    </row>
    <row r="48" spans="1:23" s="7" customFormat="1" x14ac:dyDescent="0.2">
      <c r="A48" s="1"/>
      <c r="D48" s="1"/>
      <c r="E48" s="1"/>
      <c r="F48" s="1"/>
      <c r="G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1"/>
      <c r="K52" s="1"/>
      <c r="L52" s="1"/>
      <c r="M52" s="1"/>
      <c r="N52" s="72"/>
      <c r="P52" s="1"/>
      <c r="Q52" s="1"/>
      <c r="R52" s="3"/>
      <c r="S52" s="3"/>
      <c r="T52" s="4"/>
      <c r="U52" s="4"/>
      <c r="V52" s="4"/>
      <c r="W52" s="1"/>
    </row>
  </sheetData>
  <mergeCells count="13">
    <mergeCell ref="A44:B44"/>
    <mergeCell ref="A45:B45"/>
    <mergeCell ref="A46:B46"/>
    <mergeCell ref="A1:Q1"/>
    <mergeCell ref="A2:Q2"/>
    <mergeCell ref="A3:Q3"/>
    <mergeCell ref="A4:Q4"/>
    <mergeCell ref="P20:P21"/>
    <mergeCell ref="E8:E9"/>
    <mergeCell ref="G8:G9"/>
    <mergeCell ref="J8:J9"/>
    <mergeCell ref="L8:L9"/>
    <mergeCell ref="N20:N21"/>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499984740745262"/>
    <pageSetUpPr fitToPage="1"/>
  </sheetPr>
  <dimension ref="A1:V30"/>
  <sheetViews>
    <sheetView showGridLines="0" tabSelected="1" zoomScale="115" zoomScaleNormal="115" workbookViewId="0">
      <selection activeCell="G9" sqref="G9"/>
    </sheetView>
  </sheetViews>
  <sheetFormatPr baseColWidth="10" defaultColWidth="11.42578125" defaultRowHeight="15" x14ac:dyDescent="0.25"/>
  <cols>
    <col min="1" max="1" width="3.28515625" style="242" customWidth="1"/>
    <col min="2" max="2" width="2.7109375" style="243" customWidth="1"/>
    <col min="3" max="3" width="15.7109375" style="243" customWidth="1"/>
    <col min="4" max="4" width="13.85546875" style="242" bestFit="1" customWidth="1"/>
    <col min="5" max="5" width="1.28515625" style="242" customWidth="1"/>
    <col min="6" max="6" width="17.7109375" style="242" customWidth="1"/>
    <col min="7" max="8" width="2.42578125" style="242" customWidth="1"/>
    <col min="9" max="9" width="18.85546875" style="242" customWidth="1"/>
    <col min="10" max="10" width="2.42578125" style="242" customWidth="1"/>
    <col min="11" max="11" width="19.140625" style="242" customWidth="1"/>
    <col min="12" max="12" width="1.7109375" style="242" customWidth="1"/>
    <col min="13" max="13" width="19" style="243" customWidth="1"/>
    <col min="14" max="14" width="4.42578125" style="243" customWidth="1"/>
    <col min="15" max="16" width="18.7109375" style="242" customWidth="1"/>
    <col min="18" max="18" width="16.5703125" style="209" bestFit="1" customWidth="1"/>
    <col min="19" max="19" width="16" style="190" bestFit="1" customWidth="1"/>
    <col min="20" max="20" width="18.7109375" style="190" customWidth="1"/>
    <col min="21" max="21" width="11.42578125" style="190"/>
    <col min="22" max="16384" width="11.42578125" style="242"/>
  </cols>
  <sheetData>
    <row r="1" spans="1:22" ht="26.25" x14ac:dyDescent="0.4">
      <c r="A1" s="275" t="s">
        <v>0</v>
      </c>
      <c r="B1" s="275"/>
      <c r="C1" s="275"/>
      <c r="D1" s="275"/>
      <c r="E1" s="275"/>
      <c r="F1" s="275"/>
      <c r="G1" s="275"/>
      <c r="H1" s="275"/>
      <c r="I1" s="275"/>
      <c r="J1" s="275"/>
      <c r="K1" s="275"/>
      <c r="L1" s="275"/>
      <c r="M1" s="275"/>
      <c r="N1" s="275"/>
      <c r="O1" s="275"/>
      <c r="P1" s="258"/>
    </row>
    <row r="2" spans="1:22" ht="21" x14ac:dyDescent="0.35">
      <c r="A2" s="276" t="s">
        <v>183</v>
      </c>
      <c r="B2" s="276"/>
      <c r="C2" s="276"/>
      <c r="D2" s="276"/>
      <c r="E2" s="276"/>
      <c r="F2" s="276"/>
      <c r="G2" s="276"/>
      <c r="H2" s="276"/>
      <c r="I2" s="276"/>
      <c r="J2" s="276"/>
      <c r="K2" s="276"/>
      <c r="L2" s="276"/>
      <c r="M2" s="276"/>
      <c r="N2" s="276"/>
      <c r="O2" s="276"/>
      <c r="P2" s="259"/>
    </row>
    <row r="3" spans="1:22" ht="15.75" x14ac:dyDescent="0.25">
      <c r="A3" s="277" t="s">
        <v>201</v>
      </c>
      <c r="B3" s="277"/>
      <c r="C3" s="277"/>
      <c r="D3" s="277"/>
      <c r="E3" s="277"/>
      <c r="F3" s="277"/>
      <c r="G3" s="277"/>
      <c r="H3" s="277"/>
      <c r="I3" s="277"/>
      <c r="J3" s="277"/>
      <c r="K3" s="277"/>
      <c r="L3" s="277"/>
      <c r="M3" s="277"/>
      <c r="N3" s="277"/>
      <c r="O3" s="277"/>
      <c r="P3" s="260"/>
    </row>
    <row r="4" spans="1:22" s="243" customFormat="1" ht="15.75" customHeight="1" x14ac:dyDescent="0.2">
      <c r="A4" s="278" t="s">
        <v>2</v>
      </c>
      <c r="B4" s="278"/>
      <c r="C4" s="278"/>
      <c r="D4" s="278"/>
      <c r="E4" s="278"/>
      <c r="F4" s="278"/>
      <c r="G4" s="278"/>
      <c r="H4" s="278"/>
      <c r="I4" s="278"/>
      <c r="J4" s="278"/>
      <c r="K4" s="278"/>
      <c r="L4" s="278"/>
      <c r="M4" s="278"/>
      <c r="N4" s="278"/>
      <c r="O4" s="278"/>
      <c r="P4" s="261"/>
      <c r="R4" s="209"/>
      <c r="S4" s="10"/>
      <c r="T4" s="10"/>
      <c r="U4" s="10"/>
    </row>
    <row r="5" spans="1:22" s="191" customFormat="1" ht="6" customHeight="1" x14ac:dyDescent="0.2">
      <c r="B5" s="12"/>
      <c r="C5" s="13"/>
      <c r="D5" s="244"/>
      <c r="E5" s="244"/>
      <c r="F5" s="244"/>
      <c r="G5" s="244"/>
      <c r="H5" s="15"/>
      <c r="I5" s="15"/>
      <c r="J5" s="15"/>
      <c r="K5" s="15"/>
      <c r="L5" s="15"/>
      <c r="M5" s="15"/>
      <c r="N5" s="12"/>
      <c r="R5" s="209"/>
      <c r="S5" s="193"/>
      <c r="T5" s="193"/>
      <c r="U5" s="193"/>
    </row>
    <row r="6" spans="1:22" s="191" customFormat="1" ht="18" customHeight="1" x14ac:dyDescent="0.2">
      <c r="B6" s="255"/>
      <c r="C6" s="255" t="s">
        <v>184</v>
      </c>
      <c r="D6" s="255"/>
      <c r="E6" s="255"/>
      <c r="F6" s="255"/>
      <c r="G6" s="255"/>
      <c r="H6" s="12"/>
      <c r="I6" s="255"/>
      <c r="J6" s="255"/>
      <c r="K6" s="255"/>
      <c r="L6" s="255"/>
      <c r="M6" s="255"/>
      <c r="N6" s="255"/>
      <c r="O6" s="255"/>
      <c r="P6" s="255"/>
      <c r="R6" s="209"/>
      <c r="S6" s="193"/>
      <c r="T6" s="193"/>
      <c r="U6" s="193"/>
    </row>
    <row r="7" spans="1:22" s="215" customFormat="1" ht="25.5" x14ac:dyDescent="0.25">
      <c r="C7" s="29"/>
      <c r="F7" s="52"/>
      <c r="I7" s="231" t="s">
        <v>199</v>
      </c>
      <c r="K7" s="231" t="s">
        <v>5</v>
      </c>
      <c r="M7" s="231" t="s">
        <v>202</v>
      </c>
      <c r="O7" s="52"/>
      <c r="P7" s="216"/>
      <c r="R7" s="217"/>
      <c r="S7" s="29"/>
      <c r="T7" s="218"/>
    </row>
    <row r="8" spans="1:22" s="10" customFormat="1" ht="20.25" customHeight="1" x14ac:dyDescent="0.2">
      <c r="B8" s="213"/>
      <c r="D8" s="214" t="s">
        <v>198</v>
      </c>
      <c r="I8" s="245">
        <v>16320226652.969999</v>
      </c>
      <c r="K8" s="240">
        <f>M8-I8</f>
        <v>-17836973.090000153</v>
      </c>
      <c r="M8" s="245">
        <v>16302389679.879999</v>
      </c>
      <c r="R8" s="212"/>
    </row>
    <row r="9" spans="1:22" s="221" customFormat="1" ht="17.45" customHeight="1" x14ac:dyDescent="0.2">
      <c r="D9" s="220" t="s">
        <v>17</v>
      </c>
      <c r="E9" s="264"/>
      <c r="F9" s="245"/>
      <c r="G9" s="265"/>
      <c r="H9" s="265"/>
      <c r="I9" s="211">
        <f>SUM(I8:I8)</f>
        <v>16320226652.969999</v>
      </c>
      <c r="J9" s="266"/>
      <c r="K9" s="211">
        <f>SUM(K8:K8)</f>
        <v>-17836973.090000153</v>
      </c>
      <c r="L9" s="267"/>
      <c r="M9" s="211">
        <f>SUM(M8:M8)</f>
        <v>16302389679.879999</v>
      </c>
      <c r="N9" s="225"/>
      <c r="O9" s="225"/>
      <c r="R9" s="226"/>
    </row>
    <row r="10" spans="1:22" s="244" customFormat="1" x14ac:dyDescent="0.25">
      <c r="B10" s="251"/>
      <c r="E10" s="246"/>
      <c r="F10" s="252"/>
      <c r="G10" s="246"/>
      <c r="H10" s="246"/>
      <c r="I10" s="253"/>
      <c r="J10" s="246"/>
      <c r="K10" s="245"/>
      <c r="L10" s="254"/>
      <c r="M10" s="257"/>
      <c r="N10" s="257"/>
      <c r="O10" s="257"/>
      <c r="R10" s="212"/>
      <c r="S10" s="248"/>
      <c r="T10" s="249"/>
      <c r="V10" s="247"/>
    </row>
    <row r="11" spans="1:22" s="244" customFormat="1" x14ac:dyDescent="0.25">
      <c r="B11" s="251"/>
      <c r="C11" s="255" t="s">
        <v>12</v>
      </c>
      <c r="D11" s="270" t="s">
        <v>50</v>
      </c>
      <c r="E11" s="246"/>
      <c r="F11" s="252"/>
      <c r="G11" s="246"/>
      <c r="H11" s="246"/>
      <c r="I11" s="253"/>
      <c r="J11" s="246"/>
      <c r="K11" s="245"/>
      <c r="L11" s="254"/>
      <c r="M11" s="257"/>
      <c r="N11" s="257"/>
      <c r="O11" s="257"/>
      <c r="R11" s="212"/>
      <c r="S11" s="248"/>
      <c r="T11" s="249"/>
      <c r="V11" s="247"/>
    </row>
    <row r="12" spans="1:22" s="191" customFormat="1" ht="12.75" x14ac:dyDescent="0.2">
      <c r="A12" s="193"/>
      <c r="C12" s="244" t="s">
        <v>13</v>
      </c>
      <c r="E12" s="246"/>
      <c r="F12" s="252"/>
      <c r="G12" s="246"/>
      <c r="H12" s="246"/>
      <c r="I12" s="253"/>
      <c r="J12" s="246"/>
      <c r="K12" s="246"/>
      <c r="L12" s="254"/>
      <c r="M12" s="193"/>
      <c r="N12" s="193"/>
      <c r="O12" s="193"/>
      <c r="R12" s="209"/>
      <c r="S12" s="190"/>
      <c r="T12" s="28"/>
      <c r="U12" s="193"/>
      <c r="V12" s="50"/>
    </row>
    <row r="13" spans="1:22" s="191" customFormat="1" ht="5.45" customHeight="1" x14ac:dyDescent="0.2">
      <c r="A13" s="193"/>
      <c r="B13" s="197"/>
      <c r="C13" s="197"/>
      <c r="D13" s="244"/>
      <c r="E13" s="246"/>
      <c r="F13" s="252"/>
      <c r="G13" s="246"/>
      <c r="H13" s="246"/>
      <c r="I13" s="253"/>
      <c r="J13" s="246"/>
      <c r="K13" s="246"/>
      <c r="L13" s="254"/>
      <c r="M13" s="193"/>
      <c r="N13" s="193"/>
      <c r="O13" s="193"/>
      <c r="R13" s="209"/>
      <c r="S13" s="193"/>
      <c r="T13" s="193"/>
      <c r="U13" s="193"/>
      <c r="V13" s="50"/>
    </row>
    <row r="14" spans="1:22" s="191" customFormat="1" ht="12.75" x14ac:dyDescent="0.2">
      <c r="A14" s="59" t="s">
        <v>16</v>
      </c>
      <c r="B14" s="197"/>
      <c r="C14" s="244"/>
      <c r="D14" s="244"/>
      <c r="E14" s="246"/>
      <c r="G14" s="245"/>
      <c r="H14" s="245"/>
      <c r="I14" s="56">
        <v>0</v>
      </c>
      <c r="J14" s="252"/>
      <c r="K14" s="245">
        <f>+M14-I14</f>
        <v>0</v>
      </c>
      <c r="L14" s="254"/>
      <c r="M14" s="56"/>
      <c r="N14" s="246"/>
      <c r="O14" s="199"/>
      <c r="P14" s="198"/>
      <c r="R14" s="209"/>
      <c r="S14" s="208"/>
      <c r="T14" s="244"/>
      <c r="U14" s="193"/>
    </row>
    <row r="15" spans="1:22" s="191" customFormat="1" ht="6" customHeight="1" x14ac:dyDescent="0.2">
      <c r="A15" s="193"/>
      <c r="B15" s="197"/>
      <c r="C15" s="200"/>
      <c r="D15" s="244"/>
      <c r="E15" s="246"/>
      <c r="G15" s="246"/>
      <c r="H15" s="246"/>
      <c r="I15" s="41"/>
      <c r="J15" s="246"/>
      <c r="K15" s="60"/>
      <c r="L15" s="254"/>
      <c r="M15" s="250"/>
      <c r="N15" s="246"/>
      <c r="O15" s="199"/>
      <c r="P15" s="198"/>
      <c r="R15" s="209"/>
      <c r="S15" s="208"/>
      <c r="T15" s="244"/>
      <c r="U15" s="193"/>
    </row>
    <row r="16" spans="1:22" s="191" customFormat="1" ht="12.75" x14ac:dyDescent="0.2">
      <c r="A16" s="193"/>
      <c r="B16" s="197"/>
      <c r="C16" s="200"/>
      <c r="D16" s="201"/>
      <c r="E16" s="246"/>
      <c r="G16" s="246"/>
      <c r="H16" s="246"/>
      <c r="I16" s="211">
        <f>SUM(I14:I14)</f>
        <v>0</v>
      </c>
      <c r="J16" s="266"/>
      <c r="K16" s="211">
        <f>SUM(K14:K14)</f>
        <v>0</v>
      </c>
      <c r="L16" s="267"/>
      <c r="M16" s="211">
        <f>SUM(M14:M14)</f>
        <v>0</v>
      </c>
      <c r="N16" s="246"/>
      <c r="O16" s="199"/>
      <c r="P16" s="198"/>
      <c r="R16" s="209"/>
      <c r="S16" s="208"/>
      <c r="T16" s="244"/>
      <c r="U16" s="193"/>
    </row>
    <row r="17" spans="1:22" s="191" customFormat="1" ht="12.75" x14ac:dyDescent="0.2">
      <c r="A17" s="193"/>
      <c r="B17" s="197"/>
      <c r="C17" s="200"/>
      <c r="D17" s="201"/>
      <c r="E17" s="246"/>
      <c r="F17" s="245"/>
      <c r="G17" s="246"/>
      <c r="H17" s="246"/>
      <c r="I17" s="245"/>
      <c r="J17" s="246"/>
      <c r="K17" s="245"/>
      <c r="L17" s="254"/>
      <c r="M17" s="246"/>
      <c r="N17" s="246"/>
      <c r="O17" s="199"/>
      <c r="P17" s="198"/>
      <c r="R17" s="209"/>
      <c r="S17" s="208"/>
      <c r="T17" s="244"/>
      <c r="U17" s="193"/>
    </row>
    <row r="18" spans="1:22" s="191" customFormat="1" ht="16.149999999999999" customHeight="1" x14ac:dyDescent="0.2">
      <c r="A18" s="193"/>
      <c r="B18" s="197"/>
      <c r="C18" s="200"/>
      <c r="D18" s="201"/>
      <c r="E18" s="246"/>
      <c r="F18" s="245"/>
      <c r="G18" s="246"/>
      <c r="H18" s="246"/>
      <c r="I18" s="245"/>
      <c r="J18" s="246"/>
      <c r="K18" s="245"/>
      <c r="L18" s="254"/>
      <c r="M18" s="61"/>
      <c r="N18" s="244"/>
      <c r="O18" s="193"/>
      <c r="R18" s="209"/>
      <c r="S18" s="244"/>
      <c r="T18" s="244"/>
      <c r="U18" s="193"/>
    </row>
    <row r="19" spans="1:22" s="243" customFormat="1" ht="30" customHeight="1" x14ac:dyDescent="0.2">
      <c r="A19" s="242"/>
      <c r="B19" s="263" t="s">
        <v>48</v>
      </c>
      <c r="C19" s="291" t="s">
        <v>197</v>
      </c>
      <c r="D19" s="291"/>
      <c r="E19" s="291"/>
      <c r="F19" s="291"/>
      <c r="G19" s="291"/>
      <c r="H19" s="291"/>
      <c r="I19" s="291"/>
      <c r="J19" s="291"/>
      <c r="K19" s="291"/>
      <c r="L19" s="291"/>
      <c r="M19" s="291"/>
      <c r="N19" s="291"/>
      <c r="O19" s="291"/>
      <c r="R19" s="209"/>
      <c r="S19" s="190"/>
      <c r="T19" s="190"/>
      <c r="U19" s="190"/>
      <c r="V19" s="242"/>
    </row>
    <row r="20" spans="1:22" x14ac:dyDescent="0.25">
      <c r="B20" s="256"/>
      <c r="C20" s="291"/>
      <c r="D20" s="291"/>
      <c r="E20" s="291"/>
      <c r="F20" s="291"/>
      <c r="G20" s="291"/>
      <c r="H20" s="291"/>
      <c r="I20" s="291"/>
      <c r="J20" s="291"/>
      <c r="K20" s="291"/>
      <c r="L20" s="291"/>
      <c r="M20" s="291"/>
      <c r="N20" s="291"/>
      <c r="O20" s="291"/>
    </row>
    <row r="21" spans="1:22" ht="13.15" customHeight="1" x14ac:dyDescent="0.2">
      <c r="B21" s="256"/>
      <c r="C21" s="292" t="s">
        <v>203</v>
      </c>
      <c r="D21" s="292"/>
      <c r="E21" s="292"/>
      <c r="F21" s="292"/>
      <c r="G21" s="292"/>
      <c r="H21" s="292"/>
      <c r="I21" s="292"/>
      <c r="J21" s="292"/>
      <c r="K21" s="292"/>
      <c r="L21" s="292"/>
      <c r="M21" s="292"/>
      <c r="N21" s="292"/>
      <c r="O21" s="292"/>
      <c r="P21" s="268"/>
      <c r="Q21" s="268"/>
    </row>
    <row r="22" spans="1:22" ht="28.15" customHeight="1" x14ac:dyDescent="0.2">
      <c r="B22" s="256"/>
      <c r="C22" s="292"/>
      <c r="D22" s="292"/>
      <c r="E22" s="292"/>
      <c r="F22" s="292"/>
      <c r="G22" s="292"/>
      <c r="H22" s="292"/>
      <c r="I22" s="292"/>
      <c r="J22" s="292"/>
      <c r="K22" s="292"/>
      <c r="L22" s="292"/>
      <c r="M22" s="292"/>
      <c r="N22" s="292"/>
      <c r="O22" s="292"/>
      <c r="P22" s="268"/>
      <c r="Q22" s="268"/>
    </row>
    <row r="23" spans="1:22" x14ac:dyDescent="0.25">
      <c r="B23" s="241" t="s">
        <v>50</v>
      </c>
      <c r="C23" s="293" t="s">
        <v>200</v>
      </c>
      <c r="D23" s="293"/>
      <c r="E23" s="293"/>
      <c r="F23" s="293"/>
      <c r="G23" s="293"/>
      <c r="H23" s="293"/>
      <c r="I23" s="293"/>
      <c r="J23" s="293"/>
      <c r="K23" s="293"/>
      <c r="L23" s="293"/>
      <c r="M23" s="293"/>
      <c r="N23" s="293"/>
      <c r="O23" s="293"/>
    </row>
    <row r="24" spans="1:22" ht="24" customHeight="1" x14ac:dyDescent="0.25">
      <c r="B24" s="269"/>
      <c r="C24" s="292"/>
      <c r="D24" s="292"/>
      <c r="E24" s="292"/>
      <c r="F24" s="292"/>
      <c r="G24" s="292"/>
      <c r="H24" s="292"/>
      <c r="I24" s="292"/>
      <c r="J24" s="292"/>
      <c r="K24" s="292"/>
      <c r="L24" s="292"/>
      <c r="M24" s="292"/>
      <c r="N24" s="292"/>
      <c r="O24" s="292"/>
    </row>
    <row r="26" spans="1:22" x14ac:dyDescent="0.25">
      <c r="C26" s="242"/>
      <c r="M26" s="242"/>
      <c r="N26" s="242"/>
    </row>
    <row r="27" spans="1:22" x14ac:dyDescent="0.25">
      <c r="M27" s="242"/>
    </row>
    <row r="28" spans="1:22" ht="12.75" x14ac:dyDescent="0.2">
      <c r="C28" s="292"/>
      <c r="D28" s="292"/>
      <c r="E28" s="292"/>
      <c r="F28" s="292"/>
      <c r="G28" s="292"/>
      <c r="H28" s="292"/>
      <c r="I28" s="292"/>
      <c r="J28" s="292"/>
      <c r="K28" s="292"/>
      <c r="L28" s="292"/>
      <c r="M28" s="292"/>
      <c r="N28" s="292"/>
      <c r="O28" s="292"/>
      <c r="P28" s="292"/>
      <c r="Q28" s="292"/>
    </row>
    <row r="29" spans="1:22" ht="12.75" x14ac:dyDescent="0.2">
      <c r="C29" s="292"/>
      <c r="D29" s="292"/>
      <c r="E29" s="292"/>
      <c r="F29" s="292"/>
      <c r="G29" s="292"/>
      <c r="H29" s="292"/>
      <c r="I29" s="292"/>
      <c r="J29" s="292"/>
      <c r="K29" s="292"/>
      <c r="L29" s="292"/>
      <c r="M29" s="292"/>
      <c r="N29" s="292"/>
      <c r="O29" s="292"/>
      <c r="P29" s="292"/>
      <c r="Q29" s="292"/>
    </row>
    <row r="30" spans="1:22" x14ac:dyDescent="0.25">
      <c r="M30" s="242"/>
    </row>
  </sheetData>
  <mergeCells count="9">
    <mergeCell ref="C28:Q29"/>
    <mergeCell ref="A1:O1"/>
    <mergeCell ref="A2:O2"/>
    <mergeCell ref="A3:O3"/>
    <mergeCell ref="A4:O4"/>
    <mergeCell ref="C19:O20"/>
    <mergeCell ref="C21:O22"/>
    <mergeCell ref="C23:O23"/>
    <mergeCell ref="C24:O24"/>
  </mergeCells>
  <printOptions horizontalCentered="1" verticalCentered="1"/>
  <pageMargins left="0.70866141732283472" right="0.70866141732283472" top="0.74803149606299213" bottom="0.74803149606299213" header="0.31496062992125984" footer="0.31496062992125984"/>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1" tint="0.499984740745262"/>
    <pageSetUpPr fitToPage="1"/>
  </sheetPr>
  <dimension ref="A1:W52"/>
  <sheetViews>
    <sheetView showGridLines="0"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36</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80" t="s">
        <v>4</v>
      </c>
      <c r="F8" s="76"/>
      <c r="G8" s="271" t="s">
        <v>22</v>
      </c>
      <c r="H8" s="20"/>
      <c r="I8" s="21"/>
      <c r="J8" s="280" t="s">
        <v>5</v>
      </c>
      <c r="K8" s="12"/>
      <c r="L8" s="271" t="s">
        <v>56</v>
      </c>
      <c r="M8" s="12"/>
      <c r="Q8" s="75"/>
      <c r="R8" s="16"/>
      <c r="S8" s="16"/>
      <c r="T8" s="17"/>
      <c r="U8" s="17"/>
      <c r="V8" s="17"/>
    </row>
    <row r="9" spans="1:22" s="23" customFormat="1" x14ac:dyDescent="0.2">
      <c r="B9" s="24"/>
      <c r="C9" s="76"/>
      <c r="D9" s="24"/>
      <c r="E9" s="281"/>
      <c r="F9" s="76"/>
      <c r="G9" s="272"/>
      <c r="H9" s="25"/>
      <c r="J9" s="281"/>
      <c r="K9" s="24"/>
      <c r="L9" s="272"/>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-3177346.1699995995</v>
      </c>
      <c r="K11" s="35"/>
      <c r="L11" s="34">
        <v>989244551.83000004</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-15057899.239999771</v>
      </c>
      <c r="K12" s="35"/>
      <c r="L12" s="34">
        <v>4688171825.2200003</v>
      </c>
      <c r="M12" s="34"/>
      <c r="N12" s="118"/>
      <c r="O12" s="10"/>
      <c r="P12" s="1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-5077923.2699999809</v>
      </c>
      <c r="K13" s="35"/>
      <c r="L13" s="34">
        <v>1696233539.0700002</v>
      </c>
      <c r="M13" s="34"/>
      <c r="N13" s="17"/>
      <c r="O13" s="17"/>
      <c r="P13" s="17"/>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-6002210.1100001335</v>
      </c>
      <c r="K14" s="35"/>
      <c r="L14" s="34">
        <v>2004983055.6800001</v>
      </c>
      <c r="M14" s="34"/>
      <c r="N14" s="17"/>
      <c r="O14" s="17"/>
      <c r="P14" s="17"/>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-4083372.1099998951</v>
      </c>
      <c r="K15" s="14"/>
      <c r="L15" s="34">
        <v>1364012877.7600002</v>
      </c>
      <c r="M15" s="34"/>
      <c r="N15" s="14"/>
      <c r="O15" s="14"/>
      <c r="P15" s="1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-13315343.829999924</v>
      </c>
      <c r="K16" s="17"/>
      <c r="L16" s="34">
        <v>4447868079.7000008</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-6784382.2799999714</v>
      </c>
      <c r="K17" s="4"/>
      <c r="L17" s="34">
        <v>1373437946.3999999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-5055926.0800001621</v>
      </c>
      <c r="K18" s="4"/>
      <c r="L18" s="34">
        <v>1988864118.8099997</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-2534116.2100001574</v>
      </c>
      <c r="K19" s="10"/>
      <c r="L19" s="42">
        <v>996852548.93999982</v>
      </c>
      <c r="M19" s="10"/>
      <c r="N19" s="10"/>
      <c r="O19" s="10"/>
      <c r="P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-61088519.299999595</v>
      </c>
      <c r="K20" s="4"/>
      <c r="L20" s="82">
        <f>SUM(L11:L19)</f>
        <v>19549668543.41</v>
      </c>
      <c r="M20" s="4"/>
      <c r="N20" s="286" t="s">
        <v>57</v>
      </c>
      <c r="O20" s="10"/>
      <c r="P20" s="286" t="s">
        <v>37</v>
      </c>
      <c r="Q20" s="4"/>
      <c r="R20" s="16"/>
      <c r="S20" s="16"/>
      <c r="T20" s="17"/>
      <c r="U20" s="28"/>
    </row>
    <row r="21" spans="1:22" ht="20.25" customHeight="1" x14ac:dyDescent="0.2">
      <c r="A21" s="4"/>
      <c r="B21" s="96" t="s">
        <v>8</v>
      </c>
      <c r="C21" s="101"/>
      <c r="D21" s="100"/>
      <c r="E21" s="102"/>
      <c r="F21" s="4"/>
      <c r="G21" s="102"/>
      <c r="H21" s="4"/>
      <c r="I21" s="4"/>
      <c r="J21" s="102"/>
      <c r="K21" s="4"/>
      <c r="L21" s="33"/>
      <c r="M21" s="4"/>
      <c r="N21" s="287"/>
      <c r="O21" s="10"/>
      <c r="P21" s="287"/>
      <c r="Q21" s="4"/>
      <c r="R21" s="16"/>
      <c r="S21" s="16"/>
      <c r="T21" s="17"/>
      <c r="U21" s="28"/>
    </row>
    <row r="22" spans="1:22" ht="6" customHeight="1" x14ac:dyDescent="0.2">
      <c r="A22" s="4"/>
      <c r="B22" s="10"/>
      <c r="C22" s="14"/>
      <c r="D22" s="4"/>
      <c r="E22" s="33"/>
      <c r="F22" s="4"/>
      <c r="G22" s="33"/>
      <c r="H22" s="4"/>
      <c r="I22" s="4"/>
      <c r="J22" s="33"/>
      <c r="K22" s="4"/>
      <c r="L22" s="33"/>
      <c r="M22" s="4"/>
      <c r="N22" s="4"/>
      <c r="O22" s="4"/>
      <c r="P22" s="4"/>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4"/>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11" customFormat="1" outlineLevel="1" x14ac:dyDescent="0.2">
      <c r="A30" s="17"/>
      <c r="B30" s="14"/>
      <c r="C30" s="14" t="s">
        <v>32</v>
      </c>
      <c r="D30" s="14" t="s">
        <v>42</v>
      </c>
      <c r="E30" s="33">
        <v>1000000000</v>
      </c>
      <c r="F30" s="33"/>
      <c r="G30" s="34">
        <v>0</v>
      </c>
      <c r="H30" s="34"/>
      <c r="I30" s="34"/>
      <c r="J30" s="33" t="e">
        <f>+L30-G30</f>
        <v>#REF!</v>
      </c>
      <c r="K30" s="35"/>
      <c r="L30" s="34" t="e">
        <f>#REF!</f>
        <v>#REF!</v>
      </c>
      <c r="M30" s="34"/>
      <c r="N30" s="34"/>
      <c r="O30" s="14"/>
      <c r="P30" s="17"/>
      <c r="Q30" s="17"/>
      <c r="R30" s="17"/>
      <c r="S30" s="17"/>
      <c r="T30" s="17"/>
      <c r="U30" s="17"/>
      <c r="V30" s="17"/>
    </row>
    <row r="31" spans="1:22" s="11" customFormat="1" outlineLevel="1" x14ac:dyDescent="0.2">
      <c r="A31" s="17"/>
      <c r="B31" s="14"/>
      <c r="C31" s="14" t="s">
        <v>33</v>
      </c>
      <c r="D31" s="14" t="s">
        <v>33</v>
      </c>
      <c r="E31" s="42">
        <v>300000000</v>
      </c>
      <c r="F31" s="33"/>
      <c r="G31" s="42">
        <v>0</v>
      </c>
      <c r="H31" s="34"/>
      <c r="I31" s="34"/>
      <c r="J31" s="42" t="e">
        <f>+L31-G31</f>
        <v>#REF!</v>
      </c>
      <c r="K31" s="35"/>
      <c r="L31" s="42" t="e">
        <f>#REF!</f>
        <v>#REF!</v>
      </c>
      <c r="M31" s="34"/>
      <c r="N31" s="34"/>
      <c r="O31" s="14"/>
      <c r="P31" s="17"/>
      <c r="Q31" s="17"/>
      <c r="R31" s="17"/>
      <c r="S31" s="17"/>
      <c r="T31" s="17"/>
      <c r="U31" s="17"/>
      <c r="V31" s="17"/>
    </row>
    <row r="32" spans="1:22" s="11" customFormat="1" ht="14.25" customHeight="1" x14ac:dyDescent="0.2">
      <c r="A32" s="17"/>
      <c r="B32" s="14"/>
      <c r="C32" s="14"/>
      <c r="D32" s="14"/>
      <c r="E32" s="81">
        <f>SUM(E29:E31)</f>
        <v>2300000000</v>
      </c>
      <c r="F32" s="33"/>
      <c r="G32" s="81">
        <f>SUM(G29:G31)</f>
        <v>1000000000</v>
      </c>
      <c r="H32" s="34"/>
      <c r="I32" s="34"/>
      <c r="J32" s="81" t="e">
        <f>SUM(J29:J31)</f>
        <v>#REF!</v>
      </c>
      <c r="K32" s="35"/>
      <c r="L32" s="81" t="e">
        <f>SUM(L29:L31)</f>
        <v>#REF!</v>
      </c>
      <c r="M32" s="34"/>
      <c r="N32" s="34"/>
      <c r="O32" s="14"/>
      <c r="P32" s="17"/>
      <c r="Q32" s="17"/>
      <c r="R32" s="17"/>
      <c r="S32" s="17"/>
      <c r="T32" s="17"/>
      <c r="U32" s="17"/>
      <c r="V32" s="17"/>
    </row>
    <row r="33" spans="1:23" s="11" customFormat="1" ht="15" customHeight="1" x14ac:dyDescent="0.25">
      <c r="A33" s="17"/>
      <c r="B33" s="104" t="s">
        <v>12</v>
      </c>
      <c r="C33" s="103"/>
      <c r="D33" s="101"/>
      <c r="E33" s="105"/>
      <c r="F33" s="34"/>
      <c r="G33" s="106"/>
      <c r="H33" s="34"/>
      <c r="I33" s="34"/>
      <c r="J33" s="107"/>
      <c r="K33" s="34"/>
      <c r="L33" s="33"/>
      <c r="M33" s="49"/>
      <c r="N33" s="17"/>
      <c r="O33" s="17"/>
      <c r="P33" s="17"/>
      <c r="R33" s="33"/>
      <c r="S33" s="17"/>
      <c r="T33" s="38"/>
      <c r="U33" s="28"/>
      <c r="V33" s="17"/>
      <c r="W33" s="50"/>
    </row>
    <row r="34" spans="1:23" s="11" customFormat="1" ht="5.25" customHeight="1" x14ac:dyDescent="0.2">
      <c r="A34" s="17"/>
      <c r="B34" s="103"/>
      <c r="C34" s="103"/>
      <c r="D34" s="101"/>
      <c r="E34" s="108"/>
      <c r="F34" s="51"/>
      <c r="G34" s="109"/>
      <c r="H34" s="34"/>
      <c r="I34" s="34"/>
      <c r="J34" s="110"/>
      <c r="K34" s="34"/>
      <c r="L34" s="53"/>
      <c r="M34" s="54"/>
      <c r="N34" s="17"/>
      <c r="O34" s="17"/>
      <c r="P34" s="17"/>
      <c r="R34" s="17"/>
      <c r="S34" s="17"/>
      <c r="T34" s="17"/>
      <c r="U34" s="17"/>
      <c r="V34" s="17"/>
      <c r="W34" s="50"/>
    </row>
    <row r="35" spans="1:23" s="11" customFormat="1" x14ac:dyDescent="0.2">
      <c r="A35" s="17"/>
      <c r="B35" s="14" t="s">
        <v>13</v>
      </c>
      <c r="C35" s="55"/>
      <c r="D35" s="14"/>
      <c r="E35" s="34"/>
      <c r="F35" s="34"/>
      <c r="G35" s="47"/>
      <c r="H35" s="34"/>
      <c r="I35" s="34"/>
      <c r="J35" s="48"/>
      <c r="K35" s="34"/>
      <c r="L35" s="34"/>
      <c r="M35" s="49"/>
      <c r="N35" s="17"/>
      <c r="O35" s="17"/>
      <c r="P35" s="17"/>
      <c r="R35" s="33"/>
      <c r="S35" s="17"/>
      <c r="T35" s="4"/>
      <c r="U35" s="28"/>
      <c r="V35" s="17"/>
      <c r="W35" s="50"/>
    </row>
    <row r="36" spans="1:23" s="11" customFormat="1" ht="6" customHeight="1" x14ac:dyDescent="0.2">
      <c r="A36" s="17"/>
      <c r="B36" s="55"/>
      <c r="C36" s="55"/>
      <c r="D36" s="14"/>
      <c r="E36" s="34"/>
      <c r="F36" s="34"/>
      <c r="G36" s="47"/>
      <c r="H36" s="34"/>
      <c r="I36" s="34"/>
      <c r="J36" s="48"/>
      <c r="K36" s="34"/>
      <c r="L36" s="34"/>
      <c r="M36" s="49"/>
      <c r="N36" s="17"/>
      <c r="O36" s="17"/>
      <c r="P36" s="17"/>
      <c r="R36" s="17"/>
      <c r="S36" s="3"/>
      <c r="T36" s="17"/>
      <c r="U36" s="17"/>
      <c r="V36" s="17"/>
      <c r="W36" s="50"/>
    </row>
    <row r="37" spans="1:23" s="11" customFormat="1" x14ac:dyDescent="0.2">
      <c r="A37" s="17"/>
      <c r="B37" s="55"/>
      <c r="C37" s="14" t="s">
        <v>14</v>
      </c>
      <c r="D37" s="14"/>
      <c r="E37" s="34"/>
      <c r="F37" s="34"/>
      <c r="G37" s="47"/>
      <c r="H37" s="47"/>
      <c r="I37" s="47"/>
      <c r="J37" s="47"/>
      <c r="K37" s="47"/>
      <c r="L37" s="48"/>
      <c r="M37" s="49"/>
      <c r="N37" s="17"/>
      <c r="O37" s="17"/>
      <c r="P37" s="17"/>
      <c r="R37" s="33"/>
      <c r="S37" s="16"/>
      <c r="T37" s="17"/>
      <c r="U37" s="28"/>
      <c r="V37" s="17"/>
      <c r="W37" s="50"/>
    </row>
    <row r="38" spans="1:23" s="11" customFormat="1" outlineLevel="1" x14ac:dyDescent="0.2">
      <c r="A38" s="59" t="s">
        <v>15</v>
      </c>
      <c r="B38" s="55"/>
      <c r="C38" s="14" t="s">
        <v>7</v>
      </c>
      <c r="D38" s="14" t="s">
        <v>43</v>
      </c>
      <c r="E38" s="34"/>
      <c r="F38" s="34"/>
      <c r="G38" s="33">
        <v>352115076.96000051</v>
      </c>
      <c r="H38" s="33"/>
      <c r="I38" s="33"/>
      <c r="J38" s="33">
        <f>+L38-G38</f>
        <v>-352115076.96000051</v>
      </c>
      <c r="K38" s="47"/>
      <c r="L38" s="56">
        <v>0</v>
      </c>
      <c r="M38" s="49"/>
      <c r="N38" s="34"/>
      <c r="O38" s="14"/>
      <c r="P38" s="58"/>
      <c r="R38" s="57"/>
      <c r="S38" s="17"/>
      <c r="T38" s="17"/>
      <c r="U38" s="17"/>
      <c r="V38" s="17"/>
    </row>
    <row r="39" spans="1:23" s="11" customFormat="1" outlineLevel="1" x14ac:dyDescent="0.2">
      <c r="A39" s="59" t="s">
        <v>16</v>
      </c>
      <c r="B39" s="55"/>
      <c r="C39" s="14" t="s">
        <v>7</v>
      </c>
      <c r="D39" s="14" t="s">
        <v>33</v>
      </c>
      <c r="E39" s="34"/>
      <c r="F39" s="34"/>
      <c r="G39" s="33">
        <v>349447538.50000054</v>
      </c>
      <c r="H39" s="33"/>
      <c r="I39" s="33"/>
      <c r="J39" s="33">
        <f>+L39-G39</f>
        <v>-349447538.50000054</v>
      </c>
      <c r="K39" s="47"/>
      <c r="L39" s="56">
        <v>0</v>
      </c>
      <c r="M39" s="49"/>
      <c r="N39" s="61"/>
      <c r="O39" s="14"/>
      <c r="P39" s="17"/>
      <c r="R39" s="57"/>
      <c r="S39" s="16"/>
      <c r="T39" s="14"/>
      <c r="U39" s="14"/>
      <c r="V39" s="17"/>
    </row>
    <row r="40" spans="1:23" s="11" customFormat="1" ht="6" customHeight="1" outlineLevel="1" x14ac:dyDescent="0.2">
      <c r="A40" s="17"/>
      <c r="B40" s="55"/>
      <c r="C40" s="62"/>
      <c r="D40" s="14"/>
      <c r="E40" s="34"/>
      <c r="F40" s="34"/>
      <c r="G40" s="41"/>
      <c r="H40" s="34"/>
      <c r="I40" s="34"/>
      <c r="J40" s="60"/>
      <c r="K40" s="34"/>
      <c r="L40" s="42"/>
      <c r="M40" s="49"/>
      <c r="N40" s="61"/>
      <c r="O40" s="14"/>
      <c r="P40" s="17"/>
      <c r="S40" s="16"/>
      <c r="T40" s="14"/>
      <c r="U40" s="14"/>
      <c r="V40" s="17"/>
    </row>
    <row r="41" spans="1:23" s="11" customFormat="1" x14ac:dyDescent="0.2">
      <c r="A41" s="17"/>
      <c r="B41" s="55"/>
      <c r="C41" s="62"/>
      <c r="D41" s="63"/>
      <c r="E41" s="34"/>
      <c r="F41" s="34"/>
      <c r="G41" s="82">
        <f>SUM(G38:G39)</f>
        <v>701562615.46000099</v>
      </c>
      <c r="H41" s="34"/>
      <c r="I41" s="34"/>
      <c r="J41" s="82">
        <f>SUM(J38:J39)</f>
        <v>-701562615.46000099</v>
      </c>
      <c r="K41" s="34"/>
      <c r="L41" s="82">
        <f>SUM(L38:L39)</f>
        <v>0</v>
      </c>
      <c r="M41" s="49"/>
      <c r="N41" s="61"/>
      <c r="O41" s="14"/>
      <c r="P41" s="17"/>
      <c r="R41" s="57"/>
      <c r="S41" s="16"/>
      <c r="T41" s="14"/>
      <c r="U41" s="14"/>
      <c r="V41" s="17"/>
    </row>
    <row r="42" spans="1:23" s="11" customFormat="1" x14ac:dyDescent="0.2">
      <c r="A42" s="17"/>
      <c r="B42" s="55"/>
      <c r="C42" s="62"/>
      <c r="D42" s="63"/>
      <c r="E42" s="34"/>
      <c r="F42" s="34"/>
      <c r="G42" s="33"/>
      <c r="H42" s="34"/>
      <c r="I42" s="34"/>
      <c r="J42" s="33"/>
      <c r="K42" s="34"/>
      <c r="L42" s="33"/>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86" customFormat="1" ht="15" customHeight="1" x14ac:dyDescent="0.2">
      <c r="A44" s="282" t="s">
        <v>48</v>
      </c>
      <c r="B44" s="283"/>
      <c r="C44" s="85" t="s">
        <v>51</v>
      </c>
      <c r="D44" s="85"/>
      <c r="E44" s="85"/>
      <c r="F44" s="85"/>
      <c r="G44" s="85"/>
      <c r="H44" s="85"/>
      <c r="I44" s="85"/>
      <c r="J44" s="85"/>
      <c r="K44" s="85"/>
      <c r="L44" s="85"/>
      <c r="M44" s="85"/>
      <c r="N44" s="85"/>
      <c r="O44" s="85"/>
      <c r="P44" s="85"/>
      <c r="R44" s="87"/>
      <c r="S44" s="88"/>
      <c r="T44" s="88"/>
      <c r="U44" s="88"/>
      <c r="V44" s="88"/>
    </row>
    <row r="45" spans="1:23" s="86" customFormat="1" ht="15" customHeight="1" x14ac:dyDescent="0.2">
      <c r="A45" s="284" t="s">
        <v>50</v>
      </c>
      <c r="B45" s="285"/>
      <c r="C45" s="86" t="s">
        <v>54</v>
      </c>
      <c r="E45" s="89"/>
      <c r="H45" s="90"/>
      <c r="I45" s="95" t="s">
        <v>73</v>
      </c>
      <c r="J45" s="90"/>
      <c r="K45" s="90"/>
      <c r="L45" s="90"/>
      <c r="M45" s="90"/>
      <c r="N45" s="89"/>
      <c r="P45" s="91"/>
      <c r="R45" s="92"/>
      <c r="S45" s="88"/>
      <c r="T45" s="88"/>
      <c r="U45" s="88"/>
      <c r="V45" s="88"/>
    </row>
    <row r="46" spans="1:23" s="86" customFormat="1" ht="15" customHeight="1" x14ac:dyDescent="0.2">
      <c r="A46" s="284" t="s">
        <v>52</v>
      </c>
      <c r="B46" s="284"/>
      <c r="C46" s="86" t="s">
        <v>53</v>
      </c>
      <c r="E46" s="93"/>
      <c r="F46" s="93"/>
      <c r="H46" s="90"/>
      <c r="I46" s="90"/>
      <c r="J46" s="90"/>
      <c r="K46" s="90"/>
      <c r="L46" s="90"/>
      <c r="M46" s="90"/>
      <c r="N46" s="94"/>
      <c r="R46" s="88"/>
      <c r="S46" s="88"/>
      <c r="T46" s="88"/>
      <c r="U46" s="88"/>
      <c r="V46" s="88"/>
    </row>
    <row r="47" spans="1:23" s="7" customFormat="1" ht="15" x14ac:dyDescent="0.25">
      <c r="A47" s="83"/>
      <c r="B47" s="83"/>
      <c r="C47" s="83"/>
      <c r="D47" s="83"/>
      <c r="E47" s="83"/>
      <c r="F47" s="83"/>
      <c r="G47" s="83"/>
      <c r="H47" s="83"/>
      <c r="I47" s="83"/>
      <c r="J47" s="83"/>
      <c r="K47" s="83"/>
      <c r="L47" s="83"/>
      <c r="M47" s="83"/>
      <c r="N47" s="83"/>
      <c r="O47" s="83"/>
      <c r="P47" s="83"/>
      <c r="R47" s="10"/>
      <c r="S47" s="10"/>
      <c r="T47" s="10"/>
      <c r="U47" s="10"/>
      <c r="V47" s="10"/>
    </row>
    <row r="48" spans="1:23" s="7" customFormat="1" x14ac:dyDescent="0.2">
      <c r="A48" s="1"/>
      <c r="D48" s="1"/>
      <c r="E48" s="1"/>
      <c r="F48" s="1"/>
      <c r="G48" s="1"/>
      <c r="H48" s="1"/>
      <c r="I48" s="1"/>
      <c r="J48" s="71"/>
      <c r="K48" s="71"/>
      <c r="L48" s="71"/>
      <c r="M48" s="71"/>
      <c r="N48" s="71"/>
      <c r="P48" s="1"/>
      <c r="Q48" s="1"/>
      <c r="R48" s="3"/>
      <c r="S48" s="3"/>
      <c r="T48" s="4"/>
      <c r="U48" s="4"/>
      <c r="V48" s="4"/>
      <c r="W48" s="1"/>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1"/>
      <c r="K52" s="1"/>
      <c r="L52" s="1"/>
      <c r="M52" s="1"/>
      <c r="N52" s="72"/>
      <c r="P52" s="1"/>
      <c r="Q52" s="1"/>
      <c r="R52" s="3"/>
      <c r="S52" s="3"/>
      <c r="T52" s="4"/>
      <c r="U52" s="4"/>
      <c r="V52" s="4"/>
      <c r="W52" s="1"/>
    </row>
  </sheetData>
  <mergeCells count="13">
    <mergeCell ref="N20:N21"/>
    <mergeCell ref="P20:P21"/>
    <mergeCell ref="A44:B44"/>
    <mergeCell ref="A45:B45"/>
    <mergeCell ref="A46:B46"/>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1" tint="0.499984740745262"/>
    <pageSetUpPr fitToPage="1"/>
  </sheetPr>
  <dimension ref="A1:W53"/>
  <sheetViews>
    <sheetView showGridLines="0" topLeftCell="A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44</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77"/>
      <c r="R7" s="17"/>
      <c r="S7" s="16"/>
      <c r="T7" s="17"/>
      <c r="U7" s="17"/>
      <c r="V7" s="17"/>
    </row>
    <row r="8" spans="1:22" s="11" customFormat="1" x14ac:dyDescent="0.2">
      <c r="B8" s="12"/>
      <c r="C8" s="12"/>
      <c r="D8" s="12"/>
      <c r="E8" s="280" t="s">
        <v>4</v>
      </c>
      <c r="F8" s="76"/>
      <c r="G8" s="271" t="s">
        <v>22</v>
      </c>
      <c r="H8" s="20"/>
      <c r="I8" s="21"/>
      <c r="J8" s="280" t="s">
        <v>5</v>
      </c>
      <c r="K8" s="12"/>
      <c r="L8" s="271" t="s">
        <v>58</v>
      </c>
      <c r="M8" s="12"/>
      <c r="Q8" s="77"/>
      <c r="R8" s="17"/>
      <c r="S8" s="16"/>
      <c r="T8" s="17"/>
      <c r="U8" s="17"/>
      <c r="V8" s="17"/>
    </row>
    <row r="9" spans="1:22" s="23" customFormat="1" x14ac:dyDescent="0.2">
      <c r="B9" s="24"/>
      <c r="C9" s="76"/>
      <c r="D9" s="24"/>
      <c r="E9" s="281"/>
      <c r="F9" s="76"/>
      <c r="G9" s="272"/>
      <c r="H9" s="25"/>
      <c r="J9" s="281"/>
      <c r="K9" s="24"/>
      <c r="L9" s="272"/>
      <c r="M9" s="75"/>
      <c r="Q9" s="77"/>
      <c r="R9" s="17"/>
      <c r="S9" s="16"/>
      <c r="T9" s="27"/>
      <c r="U9" s="28"/>
      <c r="V9" s="27"/>
    </row>
    <row r="10" spans="1:22" s="23" customFormat="1" ht="20.25" customHeight="1" x14ac:dyDescent="0.2">
      <c r="A10" s="27"/>
      <c r="B10" s="96" t="s">
        <v>6</v>
      </c>
      <c r="C10" s="97"/>
      <c r="D10" s="98"/>
      <c r="E10" s="97"/>
      <c r="F10" s="29"/>
      <c r="G10" s="99"/>
      <c r="H10" s="30"/>
      <c r="I10" s="27"/>
      <c r="J10" s="97"/>
      <c r="K10" s="30"/>
      <c r="L10" s="99"/>
      <c r="M10" s="31"/>
      <c r="N10" s="31"/>
      <c r="O10" s="30"/>
      <c r="P10" s="31"/>
      <c r="Q10" s="77"/>
      <c r="R10" s="17"/>
      <c r="S10" s="16"/>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-3983633.3999996185</v>
      </c>
      <c r="K11" s="35"/>
      <c r="L11" s="34">
        <v>988438264.60000002</v>
      </c>
      <c r="M11" s="31"/>
      <c r="N11" s="36"/>
      <c r="O11" s="30"/>
      <c r="P11" s="34"/>
      <c r="Q11" s="77"/>
      <c r="R11" s="17"/>
      <c r="S11" s="16"/>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-18879010.069999695</v>
      </c>
      <c r="K12" s="35"/>
      <c r="L12" s="34">
        <v>4684350714.3900003</v>
      </c>
      <c r="M12" s="34"/>
      <c r="N12" s="80"/>
      <c r="O12" s="7"/>
      <c r="Q12" s="77"/>
      <c r="R12" s="17"/>
      <c r="S12" s="16"/>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-6388928.6500000954</v>
      </c>
      <c r="K13" s="35"/>
      <c r="L13" s="34">
        <v>1694922533.6900001</v>
      </c>
      <c r="M13" s="34"/>
      <c r="Q13" s="77"/>
      <c r="R13" s="17"/>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-7551845.5300002098</v>
      </c>
      <c r="K14" s="35"/>
      <c r="L14" s="34">
        <v>2003433420.26</v>
      </c>
      <c r="M14" s="34"/>
      <c r="Q14" s="77"/>
      <c r="R14" s="17"/>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-5137606.7899999619</v>
      </c>
      <c r="K15" s="14"/>
      <c r="L15" s="34">
        <v>1362958643.0800002</v>
      </c>
      <c r="M15" s="34"/>
      <c r="Q15" s="77"/>
      <c r="R15" s="17"/>
      <c r="S15" s="1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-16753065.600000381</v>
      </c>
      <c r="K16" s="17"/>
      <c r="L16" s="34">
        <v>4444430357.9300003</v>
      </c>
      <c r="M16" s="34"/>
      <c r="N16" s="36"/>
      <c r="O16" s="14"/>
      <c r="P16" s="34"/>
      <c r="Q16" s="77"/>
      <c r="R16" s="17"/>
      <c r="S16" s="16"/>
      <c r="T16" s="27"/>
      <c r="U16" s="28"/>
      <c r="V16" s="17"/>
    </row>
    <row r="17" spans="1:22" outlineLevel="1" x14ac:dyDescent="0.2">
      <c r="A17" s="4"/>
      <c r="B17" s="10"/>
      <c r="C17" s="14" t="s">
        <v>7</v>
      </c>
      <c r="D17" s="4" t="s">
        <v>41</v>
      </c>
      <c r="E17" s="33">
        <v>1400000000</v>
      </c>
      <c r="F17" s="4"/>
      <c r="G17" s="34">
        <v>1380222328.6799998</v>
      </c>
      <c r="H17" s="4"/>
      <c r="I17" s="4"/>
      <c r="J17" s="33">
        <f t="shared" si="0"/>
        <v>-8535956.9400000572</v>
      </c>
      <c r="K17" s="4"/>
      <c r="L17" s="34">
        <v>1371686371.7399998</v>
      </c>
      <c r="M17" s="4"/>
      <c r="N17" s="36"/>
      <c r="O17" s="10"/>
      <c r="P17" s="34"/>
      <c r="Q17" s="77"/>
      <c r="R17" s="17"/>
      <c r="S17" s="16"/>
      <c r="T17" s="38"/>
      <c r="U17" s="28"/>
    </row>
    <row r="18" spans="1:22" outlineLevel="1" x14ac:dyDescent="0.2">
      <c r="A18" s="4"/>
      <c r="B18" s="10"/>
      <c r="C18" s="14" t="s">
        <v>7</v>
      </c>
      <c r="D18" s="4" t="s">
        <v>42</v>
      </c>
      <c r="E18" s="33">
        <v>1995143736.0699999</v>
      </c>
      <c r="F18" s="4"/>
      <c r="G18" s="34">
        <v>1993920044.8899999</v>
      </c>
      <c r="H18" s="4"/>
      <c r="I18" s="4"/>
      <c r="J18" s="33">
        <f t="shared" si="0"/>
        <v>-6361252.2800002098</v>
      </c>
      <c r="K18" s="4"/>
      <c r="L18" s="34">
        <v>1987558792.6099997</v>
      </c>
      <c r="M18" s="4"/>
      <c r="N18" s="36"/>
      <c r="O18" s="10"/>
      <c r="P18" s="34"/>
      <c r="Q18" s="77"/>
      <c r="R18" s="17"/>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-3188367.9200001955</v>
      </c>
      <c r="K19" s="10"/>
      <c r="L19" s="42">
        <v>996198297.22999978</v>
      </c>
      <c r="M19" s="10"/>
      <c r="O19" s="10"/>
      <c r="Q19" s="77"/>
      <c r="R19" s="17"/>
      <c r="S19" s="1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-76779667.180000424</v>
      </c>
      <c r="K20" s="4"/>
      <c r="L20" s="82">
        <f>SUM(L11:L19)</f>
        <v>19533977395.529999</v>
      </c>
      <c r="M20" s="4"/>
      <c r="N20" s="271" t="s">
        <v>59</v>
      </c>
      <c r="O20" s="10"/>
      <c r="P20" s="271" t="s">
        <v>45</v>
      </c>
      <c r="Q20" s="77"/>
      <c r="R20" s="17"/>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77"/>
      <c r="R21" s="17"/>
      <c r="S21" s="16"/>
      <c r="T21" s="17"/>
      <c r="U21" s="28"/>
    </row>
    <row r="22" spans="1:22" ht="6" customHeight="1" x14ac:dyDescent="0.2">
      <c r="A22" s="4"/>
      <c r="B22" s="10"/>
      <c r="C22" s="14"/>
      <c r="D22" s="4"/>
      <c r="E22" s="33"/>
      <c r="F22" s="4"/>
      <c r="G22" s="33"/>
      <c r="H22" s="4"/>
      <c r="I22" s="4"/>
      <c r="J22" s="33"/>
      <c r="K22" s="4"/>
      <c r="L22" s="33"/>
      <c r="M22" s="4"/>
      <c r="N22" s="1"/>
      <c r="O22" s="1"/>
      <c r="Q22" s="77"/>
      <c r="R22" s="17"/>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77"/>
      <c r="R23" s="17"/>
      <c r="S23" s="16"/>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77"/>
      <c r="R24" s="17"/>
      <c r="S24" s="16"/>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77"/>
      <c r="R25" s="17"/>
      <c r="S25" s="16"/>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23" customFormat="1" outlineLevel="1" x14ac:dyDescent="0.2">
      <c r="A30" s="27"/>
      <c r="B30" s="30"/>
      <c r="C30" s="14" t="s">
        <v>31</v>
      </c>
      <c r="D30" s="14" t="s">
        <v>40</v>
      </c>
      <c r="E30" s="33">
        <v>500000000</v>
      </c>
      <c r="F30" s="33"/>
      <c r="G30" s="33">
        <v>500000000</v>
      </c>
      <c r="H30" s="34"/>
      <c r="I30" s="34"/>
      <c r="J30" s="33" t="e">
        <f>+L30-G30</f>
        <v>#REF!</v>
      </c>
      <c r="K30" s="35"/>
      <c r="L30" s="33" t="e">
        <f>#REF!</f>
        <v>#REF!</v>
      </c>
      <c r="M30" s="31"/>
      <c r="N30" s="34"/>
      <c r="O30" s="30"/>
      <c r="P30" s="34"/>
      <c r="Q30" s="31"/>
      <c r="R30" s="45"/>
      <c r="S30" s="27"/>
      <c r="T30" s="27"/>
      <c r="U30" s="28"/>
      <c r="V30" s="27"/>
    </row>
    <row r="31" spans="1:22" s="11" customFormat="1" outlineLevel="1" x14ac:dyDescent="0.2">
      <c r="A31" s="17"/>
      <c r="B31" s="14"/>
      <c r="C31" s="14" t="s">
        <v>32</v>
      </c>
      <c r="D31" s="14" t="s">
        <v>42</v>
      </c>
      <c r="E31" s="33">
        <v>1000000000</v>
      </c>
      <c r="F31" s="33"/>
      <c r="G31" s="34">
        <v>0</v>
      </c>
      <c r="H31" s="34"/>
      <c r="I31" s="34"/>
      <c r="J31" s="33" t="e">
        <f>+L31-G31</f>
        <v>#REF!</v>
      </c>
      <c r="K31" s="35"/>
      <c r="L31" s="34" t="e">
        <f>#REF!</f>
        <v>#REF!</v>
      </c>
      <c r="M31" s="34"/>
      <c r="N31" s="34"/>
      <c r="O31" s="14"/>
      <c r="P31" s="17"/>
      <c r="Q31" s="17"/>
      <c r="R31" s="17"/>
      <c r="S31" s="17"/>
      <c r="T31" s="17"/>
      <c r="U31" s="17"/>
      <c r="V31" s="17"/>
    </row>
    <row r="32" spans="1:22" s="11" customFormat="1" outlineLevel="1" x14ac:dyDescent="0.2">
      <c r="A32" s="17"/>
      <c r="B32" s="14"/>
      <c r="C32" s="14" t="s">
        <v>33</v>
      </c>
      <c r="D32" s="14" t="s">
        <v>33</v>
      </c>
      <c r="E32" s="42">
        <v>300000000</v>
      </c>
      <c r="F32" s="33"/>
      <c r="G32" s="42">
        <v>0</v>
      </c>
      <c r="H32" s="34"/>
      <c r="I32" s="34"/>
      <c r="J32" s="42" t="e">
        <f>+L32-G32</f>
        <v>#REF!</v>
      </c>
      <c r="K32" s="35"/>
      <c r="L32" s="42" t="e">
        <f>#REF!</f>
        <v>#REF!</v>
      </c>
      <c r="M32" s="34"/>
      <c r="N32" s="34"/>
      <c r="O32" s="14"/>
      <c r="P32" s="17"/>
      <c r="Q32" s="17"/>
      <c r="R32" s="17"/>
      <c r="S32" s="17"/>
      <c r="T32" s="17"/>
      <c r="U32" s="17"/>
      <c r="V32" s="17"/>
    </row>
    <row r="33" spans="1:23" s="11" customFormat="1" ht="14.25" customHeight="1" x14ac:dyDescent="0.2">
      <c r="A33" s="17"/>
      <c r="B33" s="14"/>
      <c r="C33" s="14"/>
      <c r="D33" s="14"/>
      <c r="E33" s="81">
        <f>SUM(E29:E32)</f>
        <v>2800000000</v>
      </c>
      <c r="F33" s="33"/>
      <c r="G33" s="81">
        <f>SUM(G29:G32)</f>
        <v>1500000000</v>
      </c>
      <c r="H33" s="34"/>
      <c r="I33" s="34"/>
      <c r="J33" s="81" t="e">
        <f>SUM(J29:J32)</f>
        <v>#REF!</v>
      </c>
      <c r="K33" s="35"/>
      <c r="L33" s="81" t="e">
        <f>SUM(L29:L32)</f>
        <v>#REF!</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33">
        <v>352115076.96000051</v>
      </c>
      <c r="H39" s="33"/>
      <c r="I39" s="33"/>
      <c r="J39" s="33">
        <f>+L39-G39</f>
        <v>-352115076.96000051</v>
      </c>
      <c r="K39" s="47"/>
      <c r="L39" s="56">
        <v>0</v>
      </c>
      <c r="M39" s="49"/>
      <c r="N39" s="34"/>
      <c r="O39" s="14"/>
      <c r="P39" s="58"/>
      <c r="R39" s="57"/>
      <c r="S39" s="17"/>
      <c r="T39" s="17"/>
      <c r="U39" s="17"/>
      <c r="V39" s="17"/>
    </row>
    <row r="40" spans="1:23" s="11" customFormat="1" outlineLevel="1" x14ac:dyDescent="0.2">
      <c r="A40" s="59" t="s">
        <v>16</v>
      </c>
      <c r="B40" s="55"/>
      <c r="C40" s="14" t="s">
        <v>7</v>
      </c>
      <c r="D40" s="14" t="s">
        <v>33</v>
      </c>
      <c r="E40" s="34"/>
      <c r="F40" s="34"/>
      <c r="G40" s="33">
        <v>349447538.50000054</v>
      </c>
      <c r="H40" s="33"/>
      <c r="I40" s="33"/>
      <c r="J40" s="33">
        <f>+L40-G40</f>
        <v>-349447538.50000054</v>
      </c>
      <c r="K40" s="47"/>
      <c r="L40" s="56">
        <v>0</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701562615.46000099</v>
      </c>
      <c r="H42" s="34"/>
      <c r="I42" s="34"/>
      <c r="J42" s="82">
        <f>SUM(J39:J40)</f>
        <v>-701562615.46000099</v>
      </c>
      <c r="K42" s="34"/>
      <c r="L42" s="82">
        <f>SUM(L39:L40)</f>
        <v>0</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86" customFormat="1" ht="15" customHeight="1" x14ac:dyDescent="0.2">
      <c r="A45" s="282" t="s">
        <v>48</v>
      </c>
      <c r="B45" s="283"/>
      <c r="C45" s="85" t="s">
        <v>51</v>
      </c>
      <c r="D45" s="85"/>
      <c r="E45" s="85"/>
      <c r="F45" s="85"/>
      <c r="G45" s="85"/>
      <c r="H45" s="85"/>
      <c r="I45" s="85"/>
      <c r="J45" s="85"/>
      <c r="K45" s="85"/>
      <c r="L45" s="85"/>
      <c r="M45" s="85"/>
      <c r="N45" s="85"/>
      <c r="O45" s="85"/>
      <c r="P45" s="85"/>
      <c r="R45" s="87"/>
      <c r="S45" s="88"/>
      <c r="T45" s="88"/>
      <c r="U45" s="88"/>
      <c r="V45" s="88"/>
    </row>
    <row r="46" spans="1:23" s="86" customFormat="1" ht="15" customHeight="1" x14ac:dyDescent="0.2">
      <c r="A46" s="284" t="s">
        <v>50</v>
      </c>
      <c r="B46" s="285"/>
      <c r="C46" s="86" t="s">
        <v>54</v>
      </c>
      <c r="E46" s="89"/>
      <c r="H46" s="90"/>
      <c r="I46" s="95" t="s">
        <v>74</v>
      </c>
      <c r="J46" s="90"/>
      <c r="K46" s="90"/>
      <c r="L46" s="90"/>
      <c r="M46" s="90"/>
      <c r="N46" s="89"/>
      <c r="P46" s="91"/>
      <c r="R46" s="92"/>
      <c r="S46" s="88"/>
      <c r="T46" s="88"/>
      <c r="U46" s="88"/>
      <c r="V46" s="88"/>
    </row>
    <row r="47" spans="1:23" s="86" customFormat="1" ht="15" customHeight="1" x14ac:dyDescent="0.2">
      <c r="A47" s="284" t="s">
        <v>52</v>
      </c>
      <c r="B47" s="284"/>
      <c r="C47" s="86" t="s">
        <v>53</v>
      </c>
      <c r="E47" s="93"/>
      <c r="F47" s="93"/>
      <c r="H47" s="90"/>
      <c r="I47" s="90"/>
      <c r="J47" s="90"/>
      <c r="K47" s="90"/>
      <c r="L47" s="90"/>
      <c r="M47" s="90"/>
      <c r="N47" s="94"/>
      <c r="R47" s="88"/>
      <c r="S47" s="88"/>
      <c r="T47" s="88"/>
      <c r="U47" s="88"/>
      <c r="V47" s="88"/>
    </row>
    <row r="48" spans="1:23" s="7" customFormat="1" ht="15" x14ac:dyDescent="0.25">
      <c r="A48" s="83"/>
      <c r="B48" s="83"/>
      <c r="C48" s="83"/>
      <c r="D48" s="83"/>
      <c r="E48" s="83"/>
      <c r="F48" s="83"/>
      <c r="G48" s="83"/>
      <c r="H48" s="83"/>
      <c r="I48" s="83"/>
      <c r="J48" s="83"/>
      <c r="K48" s="83"/>
      <c r="L48" s="83"/>
      <c r="M48" s="83"/>
      <c r="N48" s="83"/>
      <c r="O48" s="83"/>
      <c r="P48" s="83"/>
      <c r="R48" s="10"/>
      <c r="S48" s="10"/>
      <c r="T48" s="10"/>
      <c r="U48" s="10"/>
      <c r="V48" s="10"/>
    </row>
    <row r="49" spans="1:23" s="7" customFormat="1" x14ac:dyDescent="0.2">
      <c r="A49" s="1"/>
      <c r="D49" s="1"/>
      <c r="E49" s="1"/>
      <c r="F49" s="1"/>
      <c r="G49" s="1"/>
      <c r="H49" s="1"/>
      <c r="I49" s="1"/>
      <c r="J49" s="71"/>
      <c r="K49" s="71"/>
      <c r="L49" s="71"/>
      <c r="M49" s="71"/>
      <c r="N49" s="71"/>
      <c r="P49" s="1"/>
      <c r="Q49" s="1"/>
      <c r="R49" s="3"/>
      <c r="S49" s="3"/>
      <c r="T49" s="4"/>
      <c r="U49" s="4"/>
      <c r="V49" s="4"/>
      <c r="W49" s="1"/>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1"/>
      <c r="K53" s="1"/>
      <c r="L53" s="1"/>
      <c r="M53" s="1"/>
      <c r="N53" s="72"/>
      <c r="P53" s="1"/>
      <c r="Q53" s="1"/>
      <c r="R53" s="3"/>
      <c r="S53" s="3"/>
      <c r="T53" s="4"/>
      <c r="U53" s="4"/>
      <c r="V53" s="4"/>
      <c r="W53" s="1"/>
    </row>
  </sheetData>
  <mergeCells count="13">
    <mergeCell ref="N20:N21"/>
    <mergeCell ref="P20:P21"/>
    <mergeCell ref="A45:B45"/>
    <mergeCell ref="A46:B46"/>
    <mergeCell ref="A47:B47"/>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1" tint="0.499984740745262"/>
    <pageSetUpPr fitToPage="1"/>
  </sheetPr>
  <dimension ref="A1:W56"/>
  <sheetViews>
    <sheetView showGridLines="0" topLeftCell="A4"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60</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2"/>
      <c r="D8" s="12"/>
      <c r="E8" s="280" t="s">
        <v>4</v>
      </c>
      <c r="F8" s="76"/>
      <c r="G8" s="271" t="s">
        <v>22</v>
      </c>
      <c r="H8" s="20"/>
      <c r="I8" s="21"/>
      <c r="J8" s="280" t="s">
        <v>5</v>
      </c>
      <c r="K8" s="12"/>
      <c r="L8" s="271" t="s">
        <v>61</v>
      </c>
      <c r="M8" s="12"/>
      <c r="Q8" s="75"/>
      <c r="R8" s="16"/>
      <c r="S8" s="16"/>
      <c r="T8" s="17"/>
      <c r="U8" s="17"/>
      <c r="V8" s="17"/>
    </row>
    <row r="9" spans="1:22" s="23" customFormat="1" x14ac:dyDescent="0.2">
      <c r="B9" s="24"/>
      <c r="C9" s="76"/>
      <c r="D9" s="24"/>
      <c r="E9" s="281"/>
      <c r="F9" s="76"/>
      <c r="G9" s="272"/>
      <c r="H9" s="25"/>
      <c r="J9" s="281"/>
      <c r="K9" s="24"/>
      <c r="L9" s="272"/>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-4794758.3499996662</v>
      </c>
      <c r="K11" s="35"/>
      <c r="L11" s="34">
        <v>987627139.64999998</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-22723047.559999466</v>
      </c>
      <c r="K12" s="35"/>
      <c r="L12" s="34">
        <v>4680506676.9000006</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-7716977.1000001431</v>
      </c>
      <c r="K13" s="35"/>
      <c r="L13" s="34">
        <v>1693594485.24</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-9121626.2100002766</v>
      </c>
      <c r="K14" s="35"/>
      <c r="L14" s="34">
        <v>2001863639.5799999</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-6205546.5199999809</v>
      </c>
      <c r="K15" s="14"/>
      <c r="L15" s="34">
        <v>1361890703.3500001</v>
      </c>
      <c r="M15" s="3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-20235477.760000229</v>
      </c>
      <c r="K16" s="17"/>
      <c r="L16" s="34">
        <v>4440947945.7700005</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-10310302.059999943</v>
      </c>
      <c r="K17" s="4"/>
      <c r="L17" s="34">
        <v>1369912026.6199999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-7683547.720000267</v>
      </c>
      <c r="K18" s="4"/>
      <c r="L18" s="34">
        <v>1986236497.1699996</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-3851124.9000002146</v>
      </c>
      <c r="K19" s="10"/>
      <c r="L19" s="42">
        <v>995535540.24999976</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-92642408.180000186</v>
      </c>
      <c r="K20" s="4"/>
      <c r="L20" s="82">
        <f>SUM(L11:L19)</f>
        <v>19518114654.529999</v>
      </c>
      <c r="M20" s="4"/>
      <c r="N20" s="271" t="s">
        <v>62</v>
      </c>
      <c r="O20" s="10"/>
      <c r="P20" s="271" t="s">
        <v>63</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23" customFormat="1" outlineLevel="1" x14ac:dyDescent="0.2">
      <c r="A30" s="27"/>
      <c r="B30" s="30"/>
      <c r="C30" s="14"/>
      <c r="D30" s="14" t="s">
        <v>40</v>
      </c>
      <c r="E30" s="33">
        <v>500000000</v>
      </c>
      <c r="F30" s="33"/>
      <c r="G30" s="33">
        <v>0</v>
      </c>
      <c r="H30" s="34"/>
      <c r="I30" s="34"/>
      <c r="J30" s="33" t="e">
        <f>+L30-G30</f>
        <v>#REF!</v>
      </c>
      <c r="K30" s="35"/>
      <c r="L30" s="33" t="e">
        <f>#REF!</f>
        <v>#REF!</v>
      </c>
      <c r="M30" s="119"/>
      <c r="N30" s="34"/>
      <c r="O30" s="30"/>
      <c r="P30" s="34"/>
      <c r="Q30" s="119"/>
      <c r="R30" s="45"/>
      <c r="S30" s="27"/>
      <c r="T30" s="27"/>
      <c r="U30" s="28"/>
      <c r="V30" s="27"/>
    </row>
    <row r="31" spans="1:22" s="11" customFormat="1" outlineLevel="1" x14ac:dyDescent="0.2">
      <c r="A31" s="17"/>
      <c r="B31" s="14"/>
      <c r="C31" s="14"/>
      <c r="D31" s="14" t="s">
        <v>42</v>
      </c>
      <c r="E31" s="33">
        <v>1000000000</v>
      </c>
      <c r="F31" s="33"/>
      <c r="G31" s="34">
        <v>0</v>
      </c>
      <c r="H31" s="34"/>
      <c r="I31" s="34"/>
      <c r="J31" s="33" t="e">
        <f>L31-E31</f>
        <v>#REF!</v>
      </c>
      <c r="K31" s="35"/>
      <c r="L31" s="34" t="e">
        <f>#REF!</f>
        <v>#REF!</v>
      </c>
      <c r="M31" s="34"/>
      <c r="N31" s="34"/>
      <c r="O31" s="14"/>
      <c r="P31" s="17"/>
      <c r="Q31" s="17"/>
      <c r="R31" s="17"/>
      <c r="S31" s="17"/>
      <c r="T31" s="17"/>
      <c r="U31" s="17"/>
      <c r="V31" s="17"/>
    </row>
    <row r="32" spans="1:22" s="11" customFormat="1" outlineLevel="1" x14ac:dyDescent="0.2">
      <c r="A32" s="17"/>
      <c r="B32" s="14"/>
      <c r="C32" s="14"/>
      <c r="D32" s="14" t="s">
        <v>33</v>
      </c>
      <c r="E32" s="42">
        <v>300000000</v>
      </c>
      <c r="F32" s="33"/>
      <c r="G32" s="42">
        <v>0</v>
      </c>
      <c r="H32" s="34"/>
      <c r="I32" s="34"/>
      <c r="J32" s="42" t="e">
        <f>+L32-G32</f>
        <v>#REF!</v>
      </c>
      <c r="K32" s="35"/>
      <c r="L32" s="42" t="e">
        <f>#REF!</f>
        <v>#REF!</v>
      </c>
      <c r="M32" s="34"/>
      <c r="N32" s="34"/>
      <c r="O32" s="14"/>
      <c r="P32" s="17"/>
      <c r="Q32" s="17"/>
      <c r="R32" s="17"/>
      <c r="S32" s="17"/>
      <c r="T32" s="17"/>
      <c r="U32" s="17"/>
      <c r="V32" s="17"/>
    </row>
    <row r="33" spans="1:23" s="11" customFormat="1" ht="14.25" customHeight="1" x14ac:dyDescent="0.2">
      <c r="A33" s="17"/>
      <c r="B33" s="14"/>
      <c r="C33" s="14"/>
      <c r="D33" s="14"/>
      <c r="E33" s="81">
        <f>SUM(E29:E32)</f>
        <v>2800000000</v>
      </c>
      <c r="F33" s="33"/>
      <c r="G33" s="81">
        <f>SUM(G29:G32)</f>
        <v>1000000000</v>
      </c>
      <c r="H33" s="34"/>
      <c r="I33" s="34"/>
      <c r="J33" s="81" t="e">
        <f>SUM(J29:J32)</f>
        <v>#REF!</v>
      </c>
      <c r="K33" s="35"/>
      <c r="L33" s="81" t="e">
        <f>SUM(L29:L32)</f>
        <v>#REF!</v>
      </c>
      <c r="M33" s="34"/>
      <c r="N33" s="34"/>
      <c r="O33" s="14"/>
      <c r="P33" s="17"/>
      <c r="Q33" s="17"/>
      <c r="R33" s="17"/>
      <c r="S33" s="17"/>
      <c r="T33" s="17"/>
      <c r="U33" s="17"/>
      <c r="V33" s="17"/>
    </row>
    <row r="34" spans="1:23" s="11" customFormat="1" ht="15" customHeight="1" x14ac:dyDescent="0.25">
      <c r="A34" s="17"/>
      <c r="B34" s="104" t="s">
        <v>12</v>
      </c>
      <c r="C34" s="103"/>
      <c r="D34" s="101"/>
      <c r="E34" s="105"/>
      <c r="F34" s="34"/>
      <c r="G34" s="106"/>
      <c r="H34" s="34"/>
      <c r="I34" s="34"/>
      <c r="J34" s="107"/>
      <c r="K34" s="34"/>
      <c r="L34" s="102"/>
      <c r="M34" s="49"/>
      <c r="N34" s="17"/>
      <c r="O34" s="17"/>
      <c r="P34" s="17"/>
      <c r="R34" s="33"/>
      <c r="S34" s="17"/>
      <c r="T34" s="38"/>
      <c r="U34" s="28"/>
      <c r="V34" s="17"/>
      <c r="W34" s="50"/>
    </row>
    <row r="35" spans="1:23" s="11" customFormat="1" ht="5.25" customHeight="1" x14ac:dyDescent="0.2">
      <c r="A35" s="17"/>
      <c r="B35" s="103"/>
      <c r="C35" s="103"/>
      <c r="D35" s="101"/>
      <c r="E35" s="108"/>
      <c r="F35" s="51"/>
      <c r="G35" s="109"/>
      <c r="H35" s="34"/>
      <c r="I35" s="34"/>
      <c r="J35" s="110"/>
      <c r="K35" s="34"/>
      <c r="L35" s="110"/>
      <c r="M35" s="54"/>
      <c r="N35" s="17"/>
      <c r="O35" s="17"/>
      <c r="P35" s="17"/>
      <c r="R35" s="17"/>
      <c r="S35" s="17"/>
      <c r="T35" s="17"/>
      <c r="U35" s="17"/>
      <c r="V35" s="17"/>
      <c r="W35" s="50"/>
    </row>
    <row r="36" spans="1:23" s="11" customFormat="1" x14ac:dyDescent="0.2">
      <c r="A36" s="17"/>
      <c r="B36" s="14" t="s">
        <v>13</v>
      </c>
      <c r="C36" s="55"/>
      <c r="D36" s="14"/>
      <c r="E36" s="34"/>
      <c r="F36" s="34"/>
      <c r="G36" s="47"/>
      <c r="H36" s="34"/>
      <c r="I36" s="34"/>
      <c r="J36" s="48"/>
      <c r="K36" s="34"/>
      <c r="L36" s="34"/>
      <c r="M36" s="49"/>
      <c r="N36" s="17"/>
      <c r="O36" s="17"/>
      <c r="P36" s="17"/>
      <c r="R36" s="33"/>
      <c r="S36" s="17"/>
      <c r="T36" s="4"/>
      <c r="U36" s="28"/>
      <c r="V36" s="17"/>
      <c r="W36" s="50"/>
    </row>
    <row r="37" spans="1:23" s="11" customFormat="1" ht="6" customHeight="1" x14ac:dyDescent="0.2">
      <c r="A37" s="17"/>
      <c r="B37" s="55"/>
      <c r="C37" s="55"/>
      <c r="D37" s="14"/>
      <c r="E37" s="34"/>
      <c r="F37" s="34"/>
      <c r="G37" s="47"/>
      <c r="H37" s="34"/>
      <c r="I37" s="34"/>
      <c r="J37" s="48"/>
      <c r="K37" s="34"/>
      <c r="L37" s="34"/>
      <c r="M37" s="49"/>
      <c r="N37" s="17"/>
      <c r="O37" s="17"/>
      <c r="P37" s="17"/>
      <c r="R37" s="17"/>
      <c r="S37" s="3"/>
      <c r="T37" s="17"/>
      <c r="U37" s="17"/>
      <c r="V37" s="17"/>
      <c r="W37" s="50"/>
    </row>
    <row r="38" spans="1:23" s="11" customFormat="1" x14ac:dyDescent="0.2">
      <c r="A38" s="17"/>
      <c r="B38" s="55"/>
      <c r="C38" s="14" t="s">
        <v>14</v>
      </c>
      <c r="D38" s="14"/>
      <c r="E38" s="34"/>
      <c r="F38" s="34"/>
      <c r="G38" s="47"/>
      <c r="H38" s="47"/>
      <c r="I38" s="47"/>
      <c r="J38" s="47"/>
      <c r="K38" s="47"/>
      <c r="L38" s="48"/>
      <c r="M38" s="49"/>
      <c r="N38" s="17"/>
      <c r="O38" s="17"/>
      <c r="P38" s="17"/>
      <c r="R38" s="33"/>
      <c r="S38" s="16"/>
      <c r="T38" s="17"/>
      <c r="U38" s="28"/>
      <c r="V38" s="17"/>
      <c r="W38" s="50"/>
    </row>
    <row r="39" spans="1:23" s="11" customFormat="1" outlineLevel="1" x14ac:dyDescent="0.2">
      <c r="A39" s="59" t="s">
        <v>15</v>
      </c>
      <c r="B39" s="55"/>
      <c r="C39" s="14" t="s">
        <v>7</v>
      </c>
      <c r="D39" s="14" t="s">
        <v>43</v>
      </c>
      <c r="E39" s="34"/>
      <c r="F39" s="34"/>
      <c r="G39" s="33">
        <v>352115076.96000051</v>
      </c>
      <c r="H39" s="33"/>
      <c r="I39" s="33"/>
      <c r="J39" s="33">
        <f>+L39-G39</f>
        <v>-352115076.96000051</v>
      </c>
      <c r="K39" s="47"/>
      <c r="L39" s="56">
        <v>0</v>
      </c>
      <c r="M39" s="49"/>
      <c r="N39" s="34"/>
      <c r="O39" s="14"/>
      <c r="P39" s="58"/>
      <c r="R39" s="57"/>
      <c r="S39" s="17"/>
      <c r="T39" s="17"/>
      <c r="U39" s="17"/>
      <c r="V39" s="17"/>
    </row>
    <row r="40" spans="1:23" s="11" customFormat="1" outlineLevel="1" x14ac:dyDescent="0.2">
      <c r="A40" s="59" t="s">
        <v>16</v>
      </c>
      <c r="B40" s="55"/>
      <c r="C40" s="14" t="s">
        <v>7</v>
      </c>
      <c r="D40" s="14" t="s">
        <v>33</v>
      </c>
      <c r="E40" s="34"/>
      <c r="F40" s="34"/>
      <c r="G40" s="33">
        <v>349447538.50000054</v>
      </c>
      <c r="H40" s="33"/>
      <c r="I40" s="33"/>
      <c r="J40" s="33">
        <f>+L40-G40</f>
        <v>-349447538.50000054</v>
      </c>
      <c r="K40" s="47"/>
      <c r="L40" s="56">
        <v>0</v>
      </c>
      <c r="M40" s="49"/>
      <c r="N40" s="61"/>
      <c r="O40" s="14"/>
      <c r="P40" s="17"/>
      <c r="R40" s="57"/>
      <c r="S40" s="16"/>
      <c r="T40" s="14"/>
      <c r="U40" s="14"/>
      <c r="V40" s="17"/>
    </row>
    <row r="41" spans="1:23" s="11" customFormat="1" ht="6" customHeight="1" outlineLevel="1" x14ac:dyDescent="0.2">
      <c r="A41" s="17"/>
      <c r="B41" s="55"/>
      <c r="C41" s="62"/>
      <c r="D41" s="14"/>
      <c r="E41" s="34"/>
      <c r="F41" s="34"/>
      <c r="G41" s="41"/>
      <c r="H41" s="34"/>
      <c r="I41" s="34"/>
      <c r="J41" s="60"/>
      <c r="K41" s="34"/>
      <c r="L41" s="42"/>
      <c r="M41" s="49"/>
      <c r="N41" s="61"/>
      <c r="O41" s="14"/>
      <c r="P41" s="17"/>
      <c r="S41" s="16"/>
      <c r="T41" s="14"/>
      <c r="U41" s="14"/>
      <c r="V41" s="17"/>
    </row>
    <row r="42" spans="1:23" s="11" customFormat="1" x14ac:dyDescent="0.2">
      <c r="A42" s="17"/>
      <c r="B42" s="55"/>
      <c r="C42" s="62"/>
      <c r="D42" s="63"/>
      <c r="E42" s="34"/>
      <c r="F42" s="34"/>
      <c r="G42" s="82">
        <f>SUM(G39:G40)</f>
        <v>701562615.46000099</v>
      </c>
      <c r="H42" s="34"/>
      <c r="I42" s="34"/>
      <c r="J42" s="82">
        <f>SUM(J39:J40)</f>
        <v>-701562615.46000099</v>
      </c>
      <c r="K42" s="34"/>
      <c r="L42" s="82">
        <f>SUM(L39:L40)</f>
        <v>0</v>
      </c>
      <c r="M42" s="49"/>
      <c r="N42" s="61"/>
      <c r="O42" s="14"/>
      <c r="P42" s="17"/>
      <c r="R42" s="57"/>
      <c r="S42" s="16"/>
      <c r="T42" s="14"/>
      <c r="U42" s="14"/>
      <c r="V42" s="17"/>
    </row>
    <row r="43" spans="1:23" s="11" customFormat="1" x14ac:dyDescent="0.2">
      <c r="A43" s="17"/>
      <c r="B43" s="55"/>
      <c r="C43" s="62"/>
      <c r="D43" s="63"/>
      <c r="E43" s="34"/>
      <c r="F43" s="34"/>
      <c r="G43" s="33"/>
      <c r="H43" s="34"/>
      <c r="I43" s="34"/>
      <c r="J43" s="33"/>
      <c r="K43" s="34"/>
      <c r="L43" s="33"/>
      <c r="M43" s="49"/>
      <c r="N43" s="61"/>
      <c r="O43" s="14"/>
      <c r="P43" s="17"/>
      <c r="R43" s="57"/>
      <c r="S43" s="16"/>
      <c r="T43" s="14"/>
      <c r="U43" s="14"/>
      <c r="V43" s="17"/>
    </row>
    <row r="44" spans="1:23" s="11" customFormat="1" ht="15" x14ac:dyDescent="0.2">
      <c r="A44" s="17"/>
      <c r="B44" s="96" t="s">
        <v>78</v>
      </c>
      <c r="C44" s="101"/>
      <c r="D44" s="100"/>
      <c r="E44" s="120">
        <f>SUM(E20,E27,E33)</f>
        <v>27418924214.799999</v>
      </c>
      <c r="F44" s="4"/>
      <c r="G44" s="120">
        <f>G20+G27+G33+G42</f>
        <v>25569334193.170006</v>
      </c>
      <c r="H44" s="4"/>
      <c r="I44" s="4"/>
      <c r="J44" s="102"/>
      <c r="K44" s="4"/>
      <c r="L44" s="120" t="e">
        <f>L20+L27+L33+L42</f>
        <v>#REF!</v>
      </c>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82" t="s">
        <v>48</v>
      </c>
      <c r="B48" s="283"/>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84" t="s">
        <v>50</v>
      </c>
      <c r="B49" s="285"/>
      <c r="C49" s="86" t="s">
        <v>54</v>
      </c>
      <c r="E49" s="89"/>
      <c r="H49" s="90"/>
      <c r="I49" s="95" t="s">
        <v>75</v>
      </c>
      <c r="J49" s="90"/>
      <c r="K49" s="90"/>
      <c r="L49" s="90"/>
      <c r="M49" s="90"/>
      <c r="N49" s="89"/>
      <c r="P49" s="91"/>
      <c r="R49" s="92"/>
      <c r="S49" s="88"/>
      <c r="T49" s="88"/>
      <c r="U49" s="88"/>
      <c r="V49" s="88"/>
    </row>
    <row r="50" spans="1:23" s="86" customFormat="1" ht="15" customHeight="1" x14ac:dyDescent="0.2">
      <c r="A50" s="284" t="s">
        <v>52</v>
      </c>
      <c r="B50" s="284"/>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N20:N21"/>
    <mergeCell ref="P20:P21"/>
    <mergeCell ref="A48:B48"/>
    <mergeCell ref="A49:B49"/>
    <mergeCell ref="A50:B50"/>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1" tint="0.499984740745262"/>
    <pageSetUpPr fitToPage="1"/>
  </sheetPr>
  <dimension ref="A1:W54"/>
  <sheetViews>
    <sheetView showGridLines="0" topLeftCell="A7"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hidden="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64</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76"/>
      <c r="G8" s="271" t="s">
        <v>22</v>
      </c>
      <c r="H8" s="20"/>
      <c r="I8" s="21"/>
      <c r="J8" s="280" t="s">
        <v>5</v>
      </c>
      <c r="K8" s="12"/>
      <c r="L8" s="271" t="s">
        <v>65</v>
      </c>
      <c r="M8" s="12"/>
      <c r="Q8" s="75"/>
      <c r="R8" s="16"/>
      <c r="S8" s="16"/>
      <c r="T8" s="17"/>
      <c r="U8" s="17"/>
      <c r="V8" s="17"/>
    </row>
    <row r="9" spans="1:22" s="23" customFormat="1" x14ac:dyDescent="0.2">
      <c r="B9" s="24"/>
      <c r="C9" s="29"/>
      <c r="D9" s="24"/>
      <c r="E9" s="281"/>
      <c r="F9" s="29"/>
      <c r="G9" s="272"/>
      <c r="H9" s="111"/>
      <c r="I9" s="27"/>
      <c r="J9" s="281"/>
      <c r="K9" s="30"/>
      <c r="L9" s="272"/>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-5610750.0499997139</v>
      </c>
      <c r="K11" s="35"/>
      <c r="L11" s="34">
        <v>986811147.94999993</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-26590149.279999733</v>
      </c>
      <c r="K12" s="35"/>
      <c r="L12" s="34">
        <v>4676639575.1800003</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-9062290.1800000668</v>
      </c>
      <c r="K13" s="35"/>
      <c r="L13" s="34">
        <v>1692249172.1600001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-10711814.0400002</v>
      </c>
      <c r="K14" s="35"/>
      <c r="L14" s="34">
        <v>2000273451.75</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-7287369.4700000286</v>
      </c>
      <c r="K15" s="14"/>
      <c r="L15" s="34">
        <v>1360808880.4000001</v>
      </c>
      <c r="M15" s="34"/>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-23763161.280000687</v>
      </c>
      <c r="K16" s="17"/>
      <c r="L16" s="34">
        <v>4437420262.25</v>
      </c>
      <c r="M16" s="34"/>
      <c r="N16" s="36"/>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-12107713.669999838</v>
      </c>
      <c r="K17" s="4"/>
      <c r="L17" s="34">
        <v>1368114615.01</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-9023033.0100002289</v>
      </c>
      <c r="K18" s="4"/>
      <c r="L18" s="34">
        <v>1984897011.8799996</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-4522497.720000267</v>
      </c>
      <c r="K19" s="10"/>
      <c r="L19" s="42">
        <v>994864167.42999971</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-108678778.70000076</v>
      </c>
      <c r="K20" s="4"/>
      <c r="L20" s="82">
        <f>SUM(L11:L19)</f>
        <v>19502078284.010002</v>
      </c>
      <c r="M20" s="4"/>
      <c r="N20" s="271" t="s">
        <v>66</v>
      </c>
      <c r="O20" s="10"/>
      <c r="P20" s="271" t="s">
        <v>67</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23" customFormat="1" outlineLevel="1" x14ac:dyDescent="0.2">
      <c r="A30" s="27"/>
      <c r="B30" s="30"/>
      <c r="C30" s="14" t="s">
        <v>31</v>
      </c>
      <c r="D30" s="14"/>
      <c r="E30" s="33">
        <v>500000000</v>
      </c>
      <c r="F30" s="33"/>
      <c r="G30" s="33">
        <v>0</v>
      </c>
      <c r="H30" s="34"/>
      <c r="I30" s="34"/>
      <c r="J30" s="33">
        <v>0</v>
      </c>
      <c r="K30" s="35"/>
      <c r="L30" s="33">
        <v>500000000</v>
      </c>
      <c r="M30" s="123"/>
      <c r="N30" s="34"/>
      <c r="O30" s="30"/>
      <c r="P30" s="34"/>
      <c r="Q30" s="123"/>
      <c r="R30" s="45"/>
      <c r="S30" s="27"/>
      <c r="T30" s="27"/>
      <c r="U30" s="28"/>
      <c r="V30" s="27"/>
    </row>
    <row r="31" spans="1:22" s="23" customFormat="1" outlineLevel="1" x14ac:dyDescent="0.2">
      <c r="A31" s="27"/>
      <c r="B31" s="30"/>
      <c r="C31" s="14" t="s">
        <v>31</v>
      </c>
      <c r="D31" s="14"/>
      <c r="E31" s="33">
        <v>500000000</v>
      </c>
      <c r="F31" s="33"/>
      <c r="G31" s="33">
        <v>0</v>
      </c>
      <c r="H31" s="34"/>
      <c r="I31" s="34"/>
      <c r="J31" s="33">
        <f>+L31-G31</f>
        <v>500000000</v>
      </c>
      <c r="K31" s="35"/>
      <c r="L31" s="33">
        <v>500000000</v>
      </c>
      <c r="M31" s="123"/>
      <c r="N31" s="34"/>
      <c r="O31" s="30"/>
      <c r="P31" s="34"/>
      <c r="Q31" s="123"/>
      <c r="R31" s="45"/>
      <c r="S31" s="27"/>
      <c r="T31" s="27"/>
      <c r="U31" s="28"/>
      <c r="V31" s="27"/>
    </row>
    <row r="32" spans="1:22" s="11" customFormat="1" outlineLevel="1" x14ac:dyDescent="0.2">
      <c r="A32" s="17"/>
      <c r="B32" s="14"/>
      <c r="C32" s="14" t="s">
        <v>32</v>
      </c>
      <c r="D32" s="14" t="s">
        <v>42</v>
      </c>
      <c r="E32" s="33">
        <v>1000000000</v>
      </c>
      <c r="F32" s="33"/>
      <c r="G32" s="34">
        <v>0</v>
      </c>
      <c r="H32" s="34"/>
      <c r="I32" s="34"/>
      <c r="J32" s="33" t="e">
        <f>L32-E32</f>
        <v>#REF!</v>
      </c>
      <c r="K32" s="35"/>
      <c r="L32" s="34" t="e">
        <f>#REF!</f>
        <v>#REF!</v>
      </c>
      <c r="M32" s="34"/>
      <c r="N32" s="34"/>
      <c r="O32" s="14"/>
      <c r="P32" s="17"/>
      <c r="Q32" s="17"/>
      <c r="R32" s="17"/>
      <c r="S32" s="17"/>
      <c r="T32" s="17"/>
      <c r="U32" s="17"/>
      <c r="V32" s="17"/>
    </row>
    <row r="33" spans="1:23" s="11" customFormat="1" outlineLevel="1" x14ac:dyDescent="0.2">
      <c r="A33" s="17"/>
      <c r="B33" s="14"/>
      <c r="C33" s="14" t="s">
        <v>33</v>
      </c>
      <c r="D33" s="14" t="s">
        <v>33</v>
      </c>
      <c r="E33" s="42">
        <v>300000000</v>
      </c>
      <c r="F33" s="33"/>
      <c r="G33" s="42">
        <v>0</v>
      </c>
      <c r="H33" s="34"/>
      <c r="I33" s="34"/>
      <c r="J33" s="42" t="e">
        <f>+L33-G33</f>
        <v>#REF!</v>
      </c>
      <c r="K33" s="35"/>
      <c r="L33" s="42" t="e">
        <f>#REF!</f>
        <v>#REF!</v>
      </c>
      <c r="M33" s="34"/>
      <c r="N33" s="34"/>
      <c r="O33" s="14"/>
      <c r="P33" s="17"/>
      <c r="Q33" s="17"/>
      <c r="R33" s="17"/>
      <c r="S33" s="17"/>
      <c r="T33" s="17"/>
      <c r="U33" s="17"/>
      <c r="V33" s="17"/>
    </row>
    <row r="34" spans="1:23" s="11" customFormat="1" ht="14.25" customHeight="1" x14ac:dyDescent="0.2">
      <c r="A34" s="17"/>
      <c r="B34" s="14"/>
      <c r="C34" s="14"/>
      <c r="D34" s="14"/>
      <c r="E34" s="81">
        <f>SUM(E29:E33)</f>
        <v>3300000000</v>
      </c>
      <c r="F34" s="33"/>
      <c r="G34" s="81">
        <f>SUM(G29:G33)</f>
        <v>1000000000</v>
      </c>
      <c r="H34" s="34"/>
      <c r="I34" s="34"/>
      <c r="J34" s="81" t="e">
        <f>SUM(J29:J33)</f>
        <v>#REF!</v>
      </c>
      <c r="K34" s="35"/>
      <c r="L34" s="81" t="e">
        <f>SUM(L29:L33)</f>
        <v>#REF!</v>
      </c>
      <c r="M34" s="34"/>
      <c r="N34" s="34"/>
      <c r="O34" s="14"/>
      <c r="P34" s="17"/>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7"/>
      <c r="O35" s="17"/>
      <c r="P35" s="17"/>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33">
        <v>352115076.96000051</v>
      </c>
      <c r="H40" s="33"/>
      <c r="I40" s="33"/>
      <c r="J40" s="33">
        <f>+L40-G40</f>
        <v>-352115076.96000051</v>
      </c>
      <c r="K40" s="47"/>
      <c r="L40" s="56">
        <v>0</v>
      </c>
      <c r="M40" s="49"/>
      <c r="N40" s="34"/>
      <c r="O40" s="14"/>
      <c r="P40" s="58"/>
      <c r="R40" s="57"/>
      <c r="S40" s="17"/>
      <c r="T40" s="17"/>
      <c r="U40" s="17"/>
      <c r="V40" s="17"/>
    </row>
    <row r="41" spans="1:23" s="11" customFormat="1" outlineLevel="1" x14ac:dyDescent="0.2">
      <c r="A41" s="59" t="s">
        <v>16</v>
      </c>
      <c r="B41" s="55"/>
      <c r="C41" s="14" t="s">
        <v>7</v>
      </c>
      <c r="D41" s="14" t="s">
        <v>33</v>
      </c>
      <c r="E41" s="34"/>
      <c r="F41" s="34"/>
      <c r="G41" s="33">
        <v>349447538.50000054</v>
      </c>
      <c r="H41" s="33"/>
      <c r="I41" s="33"/>
      <c r="J41" s="33">
        <f>+L41-G41</f>
        <v>-349447538.50000054</v>
      </c>
      <c r="K41" s="47"/>
      <c r="L41" s="56">
        <v>0</v>
      </c>
      <c r="M41" s="49"/>
      <c r="N41" s="61"/>
      <c r="O41" s="14"/>
      <c r="P41" s="17"/>
      <c r="R41" s="57"/>
      <c r="S41" s="16"/>
      <c r="T41" s="14"/>
      <c r="U41" s="14"/>
      <c r="V41" s="17"/>
    </row>
    <row r="42" spans="1:23" s="11" customFormat="1" ht="6" customHeight="1" outlineLevel="1" x14ac:dyDescent="0.2">
      <c r="A42" s="17"/>
      <c r="B42" s="55"/>
      <c r="C42" s="62"/>
      <c r="D42" s="14"/>
      <c r="E42" s="34"/>
      <c r="F42" s="34"/>
      <c r="G42" s="41"/>
      <c r="H42" s="34"/>
      <c r="I42" s="34"/>
      <c r="J42" s="60"/>
      <c r="K42" s="34"/>
      <c r="L42" s="42"/>
      <c r="M42" s="49"/>
      <c r="N42" s="61"/>
      <c r="O42" s="14"/>
      <c r="P42" s="17"/>
      <c r="S42" s="16"/>
      <c r="T42" s="14"/>
      <c r="U42" s="14"/>
      <c r="V42" s="17"/>
    </row>
    <row r="43" spans="1:23" s="11" customFormat="1" x14ac:dyDescent="0.2">
      <c r="A43" s="17"/>
      <c r="B43" s="55"/>
      <c r="C43" s="62"/>
      <c r="D43" s="63"/>
      <c r="E43" s="34"/>
      <c r="F43" s="34"/>
      <c r="G43" s="82">
        <f>SUM(G40:G41)</f>
        <v>701562615.46000099</v>
      </c>
      <c r="H43" s="34"/>
      <c r="I43" s="34"/>
      <c r="J43" s="82">
        <f>SUM(J40:J41)</f>
        <v>-701562615.46000099</v>
      </c>
      <c r="K43" s="34"/>
      <c r="L43" s="82">
        <f>SUM(L40:L41)</f>
        <v>0</v>
      </c>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82" t="s">
        <v>48</v>
      </c>
      <c r="B46" s="283"/>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84" t="s">
        <v>50</v>
      </c>
      <c r="B47" s="285"/>
      <c r="C47" s="86" t="s">
        <v>54</v>
      </c>
      <c r="E47" s="89"/>
      <c r="H47" s="90"/>
      <c r="I47" s="95" t="s">
        <v>76</v>
      </c>
      <c r="J47" s="90"/>
      <c r="K47" s="90"/>
      <c r="L47" s="90"/>
      <c r="M47" s="90"/>
      <c r="N47" s="89"/>
      <c r="P47" s="91"/>
      <c r="R47" s="92"/>
      <c r="S47" s="88"/>
      <c r="T47" s="88"/>
      <c r="U47" s="88"/>
      <c r="V47" s="88"/>
    </row>
    <row r="48" spans="1:23" s="86" customFormat="1" ht="15" customHeight="1" x14ac:dyDescent="0.2">
      <c r="A48" s="284" t="s">
        <v>52</v>
      </c>
      <c r="B48" s="284"/>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3">
    <mergeCell ref="N20:N21"/>
    <mergeCell ref="P20:P21"/>
    <mergeCell ref="A46:B46"/>
    <mergeCell ref="A47:B47"/>
    <mergeCell ref="A48:B48"/>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1" tint="0.499984740745262"/>
    <pageSetUpPr fitToPage="1"/>
  </sheetPr>
  <dimension ref="A1:W54"/>
  <sheetViews>
    <sheetView showGridLines="0" topLeftCell="A16"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hidden="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68</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76"/>
      <c r="G8" s="271" t="s">
        <v>22</v>
      </c>
      <c r="H8" s="20"/>
      <c r="I8" s="21"/>
      <c r="J8" s="280" t="s">
        <v>5</v>
      </c>
      <c r="K8" s="12"/>
      <c r="L8" s="271" t="s">
        <v>69</v>
      </c>
      <c r="M8" s="12"/>
      <c r="Q8" s="75"/>
      <c r="R8" s="16"/>
      <c r="S8" s="16"/>
      <c r="T8" s="17"/>
      <c r="U8" s="17"/>
      <c r="V8" s="17"/>
    </row>
    <row r="9" spans="1:22" s="23" customFormat="1" x14ac:dyDescent="0.2">
      <c r="B9" s="24"/>
      <c r="C9" s="29"/>
      <c r="D9" s="24"/>
      <c r="E9" s="281"/>
      <c r="F9" s="29"/>
      <c r="G9" s="272"/>
      <c r="H9" s="111"/>
      <c r="I9" s="27"/>
      <c r="J9" s="281"/>
      <c r="K9" s="30"/>
      <c r="L9" s="272"/>
      <c r="M9" s="75"/>
      <c r="Q9" s="75"/>
      <c r="R9" s="16"/>
      <c r="S9" s="26"/>
      <c r="T9" s="27"/>
      <c r="U9" s="28"/>
      <c r="V9" s="27"/>
    </row>
    <row r="10" spans="1:22" s="23" customFormat="1" ht="20.25" customHeight="1" x14ac:dyDescent="0.25">
      <c r="A10" s="27"/>
      <c r="B10" s="96" t="s">
        <v>6</v>
      </c>
      <c r="C10" s="97"/>
      <c r="D10" s="98"/>
      <c r="E10" s="97"/>
      <c r="F10" s="29"/>
      <c r="G10" s="99"/>
      <c r="H10" s="30"/>
      <c r="I10" s="27"/>
      <c r="J10" s="97"/>
      <c r="K10" s="30"/>
      <c r="L10" s="99"/>
      <c r="M10" s="31"/>
      <c r="N10" s="31"/>
      <c r="O10" s="30"/>
      <c r="P10" s="31"/>
      <c r="Q10" s="75"/>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-6431637.6999996901</v>
      </c>
      <c r="K11" s="35"/>
      <c r="L11" s="34">
        <v>985990260.29999995</v>
      </c>
      <c r="M11" s="31"/>
      <c r="N11" s="36"/>
      <c r="O11" s="30"/>
      <c r="P11" s="34"/>
      <c r="Q11" s="31"/>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-30480453.609999657</v>
      </c>
      <c r="K12" s="35"/>
      <c r="L12" s="34">
        <v>4672749270.8500004</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-10425092.330000162</v>
      </c>
      <c r="K13" s="35"/>
      <c r="L13" s="34">
        <v>1690886370.01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-12322674.310000181</v>
      </c>
      <c r="K14" s="35"/>
      <c r="L14" s="34">
        <v>1998662591.48</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-8383256.1100001335</v>
      </c>
      <c r="K15" s="14"/>
      <c r="L15" s="34">
        <v>1359712993.76</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-27336704.690000534</v>
      </c>
      <c r="K16" s="17"/>
      <c r="L16" s="34">
        <v>4433846718.8400002</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-13928491.619999886</v>
      </c>
      <c r="K17" s="4"/>
      <c r="L17" s="34">
        <v>1366293837.0599999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-10379931.600000143</v>
      </c>
      <c r="K18" s="4"/>
      <c r="L18" s="34">
        <v>1983540113.2899997</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-5202598.3900002241</v>
      </c>
      <c r="K19" s="10"/>
      <c r="L19" s="42">
        <v>994184066.75999975</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-124890840.36000061</v>
      </c>
      <c r="K20" s="4"/>
      <c r="L20" s="82">
        <f>SUM(L11:L19)</f>
        <v>19485866222.349998</v>
      </c>
      <c r="M20" s="4"/>
      <c r="N20" s="271" t="s">
        <v>70</v>
      </c>
      <c r="O20" s="10"/>
      <c r="P20" s="271" t="s">
        <v>71</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31"/>
      <c r="N23" s="34" t="e">
        <f>#REF!</f>
        <v>#REF!</v>
      </c>
      <c r="O23" s="30"/>
      <c r="P23" s="34" t="e">
        <f>+L23-N23</f>
        <v>#REF!</v>
      </c>
      <c r="Q23" s="31"/>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31"/>
      <c r="N24" s="34" t="e">
        <f>#REF!</f>
        <v>#REF!</v>
      </c>
      <c r="O24" s="30"/>
      <c r="P24" s="34" t="e">
        <f>+L24-N24</f>
        <v>#REF!</v>
      </c>
      <c r="Q24" s="31"/>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31"/>
      <c r="N25" s="34">
        <v>0</v>
      </c>
      <c r="O25" s="30"/>
      <c r="P25" s="34">
        <f>+L25-N25</f>
        <v>637014515</v>
      </c>
      <c r="Q25" s="31"/>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31"/>
      <c r="N26" s="42" t="e">
        <f>#REF!</f>
        <v>#REF!</v>
      </c>
      <c r="O26" s="30"/>
      <c r="P26" s="42" t="e">
        <f>+L26-N26</f>
        <v>#REF!</v>
      </c>
      <c r="Q26" s="31"/>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31"/>
      <c r="N29" s="34"/>
      <c r="O29" s="30"/>
      <c r="P29" s="34"/>
      <c r="Q29" s="31"/>
      <c r="R29" s="45"/>
      <c r="S29" s="27"/>
      <c r="T29" s="27"/>
      <c r="U29" s="28"/>
      <c r="V29" s="27"/>
    </row>
    <row r="30" spans="1:22" s="23" customFormat="1" outlineLevel="1" x14ac:dyDescent="0.2">
      <c r="A30" s="27"/>
      <c r="B30" s="30"/>
      <c r="C30" s="14" t="s">
        <v>31</v>
      </c>
      <c r="D30" s="14"/>
      <c r="E30" s="33">
        <v>500000000</v>
      </c>
      <c r="F30" s="33"/>
      <c r="G30" s="33">
        <v>0</v>
      </c>
      <c r="H30" s="34"/>
      <c r="I30" s="34"/>
      <c r="J30" s="33">
        <f>+L30-G30</f>
        <v>500000000</v>
      </c>
      <c r="K30" s="35"/>
      <c r="L30" s="33">
        <v>500000000</v>
      </c>
      <c r="M30" s="123"/>
      <c r="N30" s="34"/>
      <c r="O30" s="30"/>
      <c r="P30" s="34"/>
      <c r="Q30" s="123"/>
      <c r="R30" s="45"/>
      <c r="S30" s="27"/>
      <c r="T30" s="27"/>
      <c r="U30" s="28"/>
      <c r="V30" s="27"/>
    </row>
    <row r="31" spans="1:22" s="23" customFormat="1" outlineLevel="1" x14ac:dyDescent="0.2">
      <c r="A31" s="27"/>
      <c r="B31" s="30"/>
      <c r="C31" s="14" t="s">
        <v>31</v>
      </c>
      <c r="D31" s="14"/>
      <c r="E31" s="33">
        <v>500000000</v>
      </c>
      <c r="F31" s="33"/>
      <c r="G31" s="33">
        <v>0</v>
      </c>
      <c r="H31" s="34"/>
      <c r="I31" s="34"/>
      <c r="J31" s="33">
        <f>+L31-G31</f>
        <v>500000000</v>
      </c>
      <c r="K31" s="35"/>
      <c r="L31" s="33">
        <v>500000000</v>
      </c>
      <c r="M31" s="123"/>
      <c r="N31" s="34"/>
      <c r="O31" s="30"/>
      <c r="P31" s="34"/>
      <c r="Q31" s="123"/>
      <c r="R31" s="45"/>
      <c r="S31" s="27"/>
      <c r="T31" s="27"/>
      <c r="U31" s="28"/>
      <c r="V31" s="27"/>
    </row>
    <row r="32" spans="1:22" s="11" customFormat="1" outlineLevel="1" x14ac:dyDescent="0.2">
      <c r="A32" s="17"/>
      <c r="B32" s="14"/>
      <c r="C32" s="14" t="s">
        <v>32</v>
      </c>
      <c r="D32" s="14" t="s">
        <v>42</v>
      </c>
      <c r="E32" s="33">
        <v>1000000000</v>
      </c>
      <c r="F32" s="33"/>
      <c r="G32" s="34">
        <v>0</v>
      </c>
      <c r="H32" s="34"/>
      <c r="I32" s="34"/>
      <c r="J32" s="33" t="e">
        <f>L32-E32</f>
        <v>#REF!</v>
      </c>
      <c r="K32" s="35"/>
      <c r="L32" s="34" t="e">
        <f>#REF!</f>
        <v>#REF!</v>
      </c>
      <c r="M32" s="34"/>
      <c r="N32" s="34"/>
      <c r="O32" s="14"/>
      <c r="P32" s="17"/>
      <c r="Q32" s="17"/>
      <c r="R32" s="17"/>
      <c r="S32" s="17"/>
      <c r="T32" s="17"/>
      <c r="U32" s="17"/>
      <c r="V32" s="17"/>
    </row>
    <row r="33" spans="1:23" s="11" customFormat="1" outlineLevel="1" x14ac:dyDescent="0.2">
      <c r="A33" s="17"/>
      <c r="B33" s="14"/>
      <c r="C33" s="14" t="s">
        <v>33</v>
      </c>
      <c r="D33" s="14" t="s">
        <v>33</v>
      </c>
      <c r="E33" s="42">
        <v>300000000</v>
      </c>
      <c r="F33" s="33"/>
      <c r="G33" s="42">
        <v>0</v>
      </c>
      <c r="H33" s="34"/>
      <c r="I33" s="34"/>
      <c r="J33" s="42">
        <v>0</v>
      </c>
      <c r="K33" s="35"/>
      <c r="L33" s="42" t="e">
        <f>#REF!</f>
        <v>#REF!</v>
      </c>
      <c r="M33" s="34"/>
      <c r="N33" s="34"/>
      <c r="O33" s="14"/>
      <c r="P33" s="17"/>
      <c r="Q33" s="17"/>
      <c r="R33" s="17"/>
      <c r="S33" s="17"/>
      <c r="T33" s="17"/>
      <c r="U33" s="17"/>
      <c r="V33" s="17"/>
    </row>
    <row r="34" spans="1:23" s="11" customFormat="1" ht="14.25" customHeight="1" x14ac:dyDescent="0.2">
      <c r="A34" s="17"/>
      <c r="B34" s="14"/>
      <c r="C34" s="14"/>
      <c r="D34" s="14"/>
      <c r="E34" s="81">
        <f>SUM(E29:E33)</f>
        <v>3300000000</v>
      </c>
      <c r="F34" s="33"/>
      <c r="G34" s="81">
        <f>SUM(G29:G33)</f>
        <v>1000000000</v>
      </c>
      <c r="H34" s="34"/>
      <c r="I34" s="34"/>
      <c r="J34" s="81" t="e">
        <f>SUM(J29:J33)</f>
        <v>#REF!</v>
      </c>
      <c r="K34" s="35"/>
      <c r="L34" s="81" t="e">
        <f>SUM(L29:L33)</f>
        <v>#REF!</v>
      </c>
      <c r="M34" s="34"/>
      <c r="N34" s="34"/>
      <c r="O34" s="14"/>
      <c r="P34" s="17"/>
      <c r="Q34" s="17"/>
      <c r="R34" s="17"/>
      <c r="S34" s="17"/>
      <c r="T34" s="17"/>
      <c r="U34" s="17"/>
      <c r="V34" s="17"/>
    </row>
    <row r="35" spans="1:23" s="11" customFormat="1" ht="15" customHeight="1" x14ac:dyDescent="0.25">
      <c r="A35" s="17"/>
      <c r="B35" s="104" t="s">
        <v>12</v>
      </c>
      <c r="C35" s="103"/>
      <c r="D35" s="101"/>
      <c r="E35" s="105"/>
      <c r="F35" s="34"/>
      <c r="G35" s="106"/>
      <c r="H35" s="34"/>
      <c r="I35" s="34"/>
      <c r="J35" s="107"/>
      <c r="K35" s="34"/>
      <c r="L35" s="102"/>
      <c r="M35" s="49"/>
      <c r="N35" s="17"/>
      <c r="O35" s="17"/>
      <c r="P35" s="17"/>
      <c r="R35" s="33"/>
      <c r="S35" s="17"/>
      <c r="T35" s="38"/>
      <c r="U35" s="28"/>
      <c r="V35" s="17"/>
      <c r="W35" s="50"/>
    </row>
    <row r="36" spans="1:23" s="11" customFormat="1" ht="5.25" customHeight="1" x14ac:dyDescent="0.2">
      <c r="A36" s="17"/>
      <c r="B36" s="103"/>
      <c r="C36" s="103"/>
      <c r="D36" s="101"/>
      <c r="E36" s="108"/>
      <c r="F36" s="51"/>
      <c r="G36" s="109"/>
      <c r="H36" s="34"/>
      <c r="I36" s="34"/>
      <c r="J36" s="110"/>
      <c r="K36" s="34"/>
      <c r="L36" s="110"/>
      <c r="M36" s="54"/>
      <c r="N36" s="17"/>
      <c r="O36" s="17"/>
      <c r="P36" s="17"/>
      <c r="R36" s="17"/>
      <c r="S36" s="17"/>
      <c r="T36" s="17"/>
      <c r="U36" s="17"/>
      <c r="V36" s="17"/>
      <c r="W36" s="50"/>
    </row>
    <row r="37" spans="1:23" s="11" customFormat="1" x14ac:dyDescent="0.2">
      <c r="A37" s="17"/>
      <c r="B37" s="14" t="s">
        <v>13</v>
      </c>
      <c r="C37" s="55"/>
      <c r="D37" s="14"/>
      <c r="E37" s="34"/>
      <c r="F37" s="34"/>
      <c r="G37" s="47"/>
      <c r="H37" s="34"/>
      <c r="I37" s="34"/>
      <c r="J37" s="48"/>
      <c r="K37" s="34"/>
      <c r="L37" s="34"/>
      <c r="M37" s="49"/>
      <c r="N37" s="17"/>
      <c r="O37" s="17"/>
      <c r="P37" s="17"/>
      <c r="R37" s="33"/>
      <c r="S37" s="17"/>
      <c r="T37" s="4"/>
      <c r="U37" s="28"/>
      <c r="V37" s="17"/>
      <c r="W37" s="50"/>
    </row>
    <row r="38" spans="1:23" s="11" customFormat="1" ht="6" customHeight="1" x14ac:dyDescent="0.2">
      <c r="A38" s="17"/>
      <c r="B38" s="55"/>
      <c r="C38" s="55"/>
      <c r="D38" s="14"/>
      <c r="E38" s="34"/>
      <c r="F38" s="34"/>
      <c r="G38" s="47"/>
      <c r="H38" s="34"/>
      <c r="I38" s="34"/>
      <c r="J38" s="48"/>
      <c r="K38" s="34"/>
      <c r="L38" s="34"/>
      <c r="M38" s="49"/>
      <c r="N38" s="17"/>
      <c r="O38" s="17"/>
      <c r="P38" s="17"/>
      <c r="R38" s="17"/>
      <c r="S38" s="3"/>
      <c r="T38" s="17"/>
      <c r="U38" s="17"/>
      <c r="V38" s="17"/>
      <c r="W38" s="50"/>
    </row>
    <row r="39" spans="1:23" s="11" customFormat="1" x14ac:dyDescent="0.2">
      <c r="A39" s="17"/>
      <c r="B39" s="55"/>
      <c r="C39" s="14" t="s">
        <v>14</v>
      </c>
      <c r="D39" s="14"/>
      <c r="E39" s="34"/>
      <c r="F39" s="34"/>
      <c r="G39" s="47"/>
      <c r="H39" s="47"/>
      <c r="I39" s="47"/>
      <c r="J39" s="47"/>
      <c r="K39" s="47"/>
      <c r="L39" s="48"/>
      <c r="M39" s="49"/>
      <c r="N39" s="17"/>
      <c r="O39" s="17"/>
      <c r="P39" s="17"/>
      <c r="R39" s="33"/>
      <c r="S39" s="16"/>
      <c r="T39" s="17"/>
      <c r="U39" s="28"/>
      <c r="V39" s="17"/>
      <c r="W39" s="50"/>
    </row>
    <row r="40" spans="1:23" s="11" customFormat="1" outlineLevel="1" x14ac:dyDescent="0.2">
      <c r="A40" s="59" t="s">
        <v>15</v>
      </c>
      <c r="B40" s="55"/>
      <c r="C40" s="14" t="s">
        <v>7</v>
      </c>
      <c r="D40" s="14" t="s">
        <v>43</v>
      </c>
      <c r="E40" s="34"/>
      <c r="F40" s="34"/>
      <c r="G40" s="33">
        <v>352115076.96000051</v>
      </c>
      <c r="H40" s="33"/>
      <c r="I40" s="33"/>
      <c r="J40" s="33">
        <f>+L40-G40</f>
        <v>-352115076.96000051</v>
      </c>
      <c r="K40" s="47"/>
      <c r="L40" s="56">
        <v>0</v>
      </c>
      <c r="M40" s="49"/>
      <c r="N40" s="34"/>
      <c r="O40" s="14"/>
      <c r="P40" s="58"/>
      <c r="R40" s="57"/>
      <c r="S40" s="17"/>
      <c r="T40" s="17"/>
      <c r="U40" s="17"/>
      <c r="V40" s="17"/>
    </row>
    <row r="41" spans="1:23" s="11" customFormat="1" outlineLevel="1" x14ac:dyDescent="0.2">
      <c r="A41" s="59" t="s">
        <v>16</v>
      </c>
      <c r="B41" s="55"/>
      <c r="C41" s="14" t="s">
        <v>7</v>
      </c>
      <c r="D41" s="14" t="s">
        <v>33</v>
      </c>
      <c r="E41" s="34"/>
      <c r="F41" s="34"/>
      <c r="G41" s="33">
        <v>349447538.50000054</v>
      </c>
      <c r="H41" s="33"/>
      <c r="I41" s="33"/>
      <c r="J41" s="33">
        <f>+L41-G41</f>
        <v>-349447538.50000054</v>
      </c>
      <c r="K41" s="47"/>
      <c r="L41" s="56">
        <v>0</v>
      </c>
      <c r="M41" s="49"/>
      <c r="N41" s="61"/>
      <c r="O41" s="14"/>
      <c r="P41" s="17"/>
      <c r="R41" s="57"/>
      <c r="S41" s="16"/>
      <c r="T41" s="14"/>
      <c r="U41" s="14"/>
      <c r="V41" s="17"/>
    </row>
    <row r="42" spans="1:23" s="11" customFormat="1" ht="6" customHeight="1" outlineLevel="1" x14ac:dyDescent="0.2">
      <c r="A42" s="17"/>
      <c r="B42" s="55"/>
      <c r="C42" s="62"/>
      <c r="D42" s="14"/>
      <c r="E42" s="34"/>
      <c r="F42" s="34"/>
      <c r="G42" s="41"/>
      <c r="H42" s="34"/>
      <c r="I42" s="34"/>
      <c r="J42" s="60"/>
      <c r="K42" s="34"/>
      <c r="L42" s="42"/>
      <c r="M42" s="49"/>
      <c r="N42" s="61"/>
      <c r="O42" s="14"/>
      <c r="P42" s="17"/>
      <c r="S42" s="16"/>
      <c r="T42" s="14"/>
      <c r="U42" s="14"/>
      <c r="V42" s="17"/>
    </row>
    <row r="43" spans="1:23" s="11" customFormat="1" x14ac:dyDescent="0.2">
      <c r="A43" s="17"/>
      <c r="B43" s="55"/>
      <c r="C43" s="62"/>
      <c r="D43" s="63"/>
      <c r="E43" s="34"/>
      <c r="F43" s="34"/>
      <c r="G43" s="82">
        <f>SUM(G40:G41)</f>
        <v>701562615.46000099</v>
      </c>
      <c r="H43" s="34"/>
      <c r="I43" s="34"/>
      <c r="J43" s="82">
        <f>SUM(J40:J41)</f>
        <v>-701562615.46000099</v>
      </c>
      <c r="K43" s="34"/>
      <c r="L43" s="82">
        <f>SUM(L40:L41)</f>
        <v>0</v>
      </c>
      <c r="M43" s="49"/>
      <c r="N43" s="61"/>
      <c r="O43" s="14"/>
      <c r="P43" s="17"/>
      <c r="R43" s="57"/>
      <c r="S43" s="16"/>
      <c r="T43" s="14"/>
      <c r="U43" s="14"/>
      <c r="V43" s="17"/>
    </row>
    <row r="44" spans="1:23" s="11" customFormat="1" x14ac:dyDescent="0.2">
      <c r="A44" s="17"/>
      <c r="B44" s="55"/>
      <c r="C44" s="62"/>
      <c r="D44" s="63"/>
      <c r="E44" s="34"/>
      <c r="F44" s="34"/>
      <c r="G44" s="33"/>
      <c r="H44" s="34"/>
      <c r="I44" s="34"/>
      <c r="J44" s="33"/>
      <c r="K44" s="34"/>
      <c r="L44" s="33"/>
      <c r="M44" s="49"/>
      <c r="N44" s="61"/>
      <c r="O44" s="14"/>
      <c r="P44" s="17"/>
      <c r="R44" s="57"/>
      <c r="S44" s="16"/>
      <c r="T44" s="14"/>
      <c r="U44" s="14"/>
      <c r="V44" s="17"/>
    </row>
    <row r="45" spans="1:23" s="11" customFormat="1" x14ac:dyDescent="0.2">
      <c r="A45" s="17"/>
      <c r="B45" s="55"/>
      <c r="C45" s="62"/>
      <c r="D45" s="63"/>
      <c r="E45" s="34"/>
      <c r="F45" s="34"/>
      <c r="G45" s="33"/>
      <c r="H45" s="34"/>
      <c r="I45" s="34"/>
      <c r="J45" s="33"/>
      <c r="K45" s="34"/>
      <c r="L45" s="33"/>
      <c r="M45" s="49"/>
      <c r="N45" s="61"/>
      <c r="O45" s="14"/>
      <c r="P45" s="17"/>
      <c r="R45" s="57"/>
      <c r="S45" s="16"/>
      <c r="T45" s="14"/>
      <c r="U45" s="14"/>
      <c r="V45" s="17"/>
    </row>
    <row r="46" spans="1:23" s="86" customFormat="1" ht="15" customHeight="1" x14ac:dyDescent="0.2">
      <c r="A46" s="282" t="s">
        <v>48</v>
      </c>
      <c r="B46" s="283"/>
      <c r="C46" s="85" t="s">
        <v>51</v>
      </c>
      <c r="D46" s="85"/>
      <c r="E46" s="85"/>
      <c r="F46" s="85"/>
      <c r="G46" s="85"/>
      <c r="H46" s="85"/>
      <c r="I46" s="85"/>
      <c r="J46" s="85"/>
      <c r="K46" s="85"/>
      <c r="L46" s="85"/>
      <c r="M46" s="85"/>
      <c r="N46" s="85"/>
      <c r="O46" s="85"/>
      <c r="P46" s="85"/>
      <c r="R46" s="87"/>
      <c r="S46" s="88"/>
      <c r="T46" s="88"/>
      <c r="U46" s="88"/>
      <c r="V46" s="88"/>
    </row>
    <row r="47" spans="1:23" s="86" customFormat="1" ht="15" customHeight="1" x14ac:dyDescent="0.2">
      <c r="A47" s="284" t="s">
        <v>50</v>
      </c>
      <c r="B47" s="285"/>
      <c r="C47" s="86" t="s">
        <v>54</v>
      </c>
      <c r="E47" s="89"/>
      <c r="H47" s="90"/>
      <c r="I47" s="95" t="s">
        <v>77</v>
      </c>
      <c r="J47" s="90"/>
      <c r="K47" s="90"/>
      <c r="L47" s="90"/>
      <c r="M47" s="90"/>
      <c r="N47" s="89"/>
      <c r="P47" s="91"/>
      <c r="R47" s="92"/>
      <c r="S47" s="88"/>
      <c r="T47" s="88"/>
      <c r="U47" s="88"/>
      <c r="V47" s="88"/>
    </row>
    <row r="48" spans="1:23" s="86" customFormat="1" ht="15" customHeight="1" x14ac:dyDescent="0.2">
      <c r="A48" s="284" t="s">
        <v>52</v>
      </c>
      <c r="B48" s="284"/>
      <c r="C48" s="86" t="s">
        <v>53</v>
      </c>
      <c r="E48" s="93"/>
      <c r="F48" s="93"/>
      <c r="H48" s="90"/>
      <c r="I48" s="90"/>
      <c r="J48" s="90"/>
      <c r="K48" s="90"/>
      <c r="L48" s="90"/>
      <c r="M48" s="90"/>
      <c r="N48" s="94"/>
      <c r="R48" s="88"/>
      <c r="S48" s="88"/>
      <c r="T48" s="88"/>
      <c r="U48" s="88"/>
      <c r="V48" s="88"/>
    </row>
    <row r="49" spans="1:23" s="7" customFormat="1" ht="15" x14ac:dyDescent="0.25">
      <c r="A49" s="83"/>
      <c r="B49" s="83"/>
      <c r="C49" s="83"/>
      <c r="D49" s="83"/>
      <c r="E49" s="83"/>
      <c r="F49" s="83"/>
      <c r="G49" s="83"/>
      <c r="H49" s="83"/>
      <c r="I49" s="83"/>
      <c r="J49" s="83"/>
      <c r="K49" s="83"/>
      <c r="L49" s="83"/>
      <c r="M49" s="83"/>
      <c r="N49" s="83"/>
      <c r="O49" s="83"/>
      <c r="P49" s="83"/>
      <c r="R49" s="10"/>
      <c r="S49" s="10"/>
      <c r="T49" s="10"/>
      <c r="U49" s="10"/>
      <c r="V49" s="10"/>
    </row>
    <row r="50" spans="1:23" s="7" customFormat="1" x14ac:dyDescent="0.2">
      <c r="A50" s="1"/>
      <c r="D50" s="1"/>
      <c r="E50" s="1"/>
      <c r="F50" s="1"/>
      <c r="G50" s="1"/>
      <c r="H50" s="1"/>
      <c r="I50" s="1"/>
      <c r="J50" s="71"/>
      <c r="K50" s="71"/>
      <c r="L50" s="71"/>
      <c r="M50" s="71"/>
      <c r="N50" s="71"/>
      <c r="P50" s="1"/>
      <c r="Q50" s="1"/>
      <c r="R50" s="3"/>
      <c r="S50" s="3"/>
      <c r="T50" s="4"/>
      <c r="U50" s="4"/>
      <c r="V50" s="4"/>
      <c r="W50" s="1"/>
    </row>
    <row r="51" spans="1:23" s="7" customFormat="1" x14ac:dyDescent="0.2">
      <c r="A51" s="1"/>
      <c r="D51" s="1"/>
      <c r="E51" s="1"/>
      <c r="F51" s="1"/>
      <c r="G51" s="1"/>
      <c r="H51" s="1"/>
      <c r="I51" s="1"/>
      <c r="J51" s="71"/>
      <c r="K51" s="71"/>
      <c r="L51" s="71"/>
      <c r="M51" s="71"/>
      <c r="N51" s="71"/>
      <c r="P51" s="1"/>
      <c r="Q51" s="1"/>
      <c r="R51" s="3"/>
      <c r="S51" s="3"/>
      <c r="T51" s="4"/>
      <c r="U51" s="4"/>
      <c r="V51" s="4"/>
      <c r="W51" s="1"/>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1"/>
      <c r="K54" s="1"/>
      <c r="L54" s="1"/>
      <c r="M54" s="1"/>
      <c r="N54" s="72"/>
      <c r="P54" s="1"/>
      <c r="Q54" s="1"/>
      <c r="R54" s="3"/>
      <c r="S54" s="3"/>
      <c r="T54" s="4"/>
      <c r="U54" s="4"/>
      <c r="V54" s="4"/>
      <c r="W54" s="1"/>
    </row>
  </sheetData>
  <mergeCells count="13">
    <mergeCell ref="N20:N21"/>
    <mergeCell ref="P20:P21"/>
    <mergeCell ref="A46:B46"/>
    <mergeCell ref="A47:B47"/>
    <mergeCell ref="A48:B48"/>
    <mergeCell ref="A1:Q1"/>
    <mergeCell ref="A2:Q2"/>
    <mergeCell ref="A3:Q3"/>
    <mergeCell ref="A4:Q4"/>
    <mergeCell ref="E8:E9"/>
    <mergeCell ref="G8:G9"/>
    <mergeCell ref="J8:J9"/>
    <mergeCell ref="L8:L9"/>
  </mergeCells>
  <printOptions horizontalCentered="1"/>
  <pageMargins left="0.70866141732283472" right="0.70866141732283472" top="0.74803149606299213" bottom="0.74803149606299213" header="0.31496062992125984" footer="0.31496062992125984"/>
  <pageSetup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1" tint="0.499984740745262"/>
    <pageSetUpPr fitToPage="1"/>
  </sheetPr>
  <dimension ref="A1:W56"/>
  <sheetViews>
    <sheetView showGridLines="0" topLeftCell="A5" zoomScale="80" zoomScaleNormal="80" workbookViewId="0">
      <selection activeCell="G15" sqref="G15:G21"/>
    </sheetView>
  </sheetViews>
  <sheetFormatPr baseColWidth="10" defaultColWidth="11.42578125" defaultRowHeight="12.75" outlineLevelRow="1" x14ac:dyDescent="0.2"/>
  <cols>
    <col min="1" max="1" width="3.28515625" style="1" customWidth="1"/>
    <col min="2" max="2" width="2.7109375" style="7" customWidth="1"/>
    <col min="3" max="3" width="15.7109375" style="7" customWidth="1"/>
    <col min="4" max="4" width="13.85546875" style="1" bestFit="1" customWidth="1"/>
    <col min="5" max="5" width="15.7109375" style="1" customWidth="1"/>
    <col min="6" max="6" width="1.28515625" style="1" customWidth="1"/>
    <col min="7" max="7" width="17.7109375" style="1" customWidth="1"/>
    <col min="8" max="9" width="2.42578125" style="1" customWidth="1"/>
    <col min="10" max="10" width="18.85546875" style="1" customWidth="1"/>
    <col min="11" max="11" width="2.42578125" style="1" customWidth="1"/>
    <col min="12" max="12" width="19.140625" style="1" customWidth="1"/>
    <col min="13" max="13" width="1.7109375" style="1" customWidth="1"/>
    <col min="14" max="14" width="19" style="7" customWidth="1"/>
    <col min="15" max="15" width="4.42578125" style="7" customWidth="1"/>
    <col min="16" max="17" width="18.7109375" style="1" customWidth="1"/>
    <col min="18" max="18" width="17.5703125" style="3" bestFit="1" customWidth="1"/>
    <col min="19" max="19" width="16.5703125" style="3" bestFit="1" customWidth="1"/>
    <col min="20" max="20" width="16" style="4" bestFit="1" customWidth="1"/>
    <col min="21" max="21" width="18.7109375" style="4" customWidth="1"/>
    <col min="22" max="22" width="11.42578125" style="4"/>
    <col min="23" max="16384" width="11.42578125" style="1"/>
  </cols>
  <sheetData>
    <row r="1" spans="1:22" ht="26.25" x14ac:dyDescent="0.4">
      <c r="A1" s="275" t="s">
        <v>0</v>
      </c>
      <c r="B1" s="275"/>
      <c r="C1" s="275"/>
      <c r="D1" s="275"/>
      <c r="E1" s="275"/>
      <c r="F1" s="275"/>
      <c r="G1" s="275"/>
      <c r="H1" s="275"/>
      <c r="I1" s="275"/>
      <c r="J1" s="275"/>
      <c r="K1" s="275"/>
      <c r="L1" s="275"/>
      <c r="M1" s="275"/>
      <c r="N1" s="275"/>
      <c r="O1" s="275"/>
      <c r="P1" s="275"/>
      <c r="Q1" s="275"/>
    </row>
    <row r="2" spans="1:22" ht="21" x14ac:dyDescent="0.35">
      <c r="A2" s="276" t="s">
        <v>1</v>
      </c>
      <c r="B2" s="276"/>
      <c r="C2" s="276"/>
      <c r="D2" s="276"/>
      <c r="E2" s="276"/>
      <c r="F2" s="276"/>
      <c r="G2" s="276"/>
      <c r="H2" s="276"/>
      <c r="I2" s="276"/>
      <c r="J2" s="276"/>
      <c r="K2" s="276"/>
      <c r="L2" s="276"/>
      <c r="M2" s="276"/>
      <c r="N2" s="276"/>
      <c r="O2" s="276"/>
      <c r="P2" s="276"/>
      <c r="Q2" s="276"/>
    </row>
    <row r="3" spans="1:22" ht="15.75" x14ac:dyDescent="0.25">
      <c r="A3" s="277" t="s">
        <v>79</v>
      </c>
      <c r="B3" s="277"/>
      <c r="C3" s="277"/>
      <c r="D3" s="277"/>
      <c r="E3" s="277"/>
      <c r="F3" s="277"/>
      <c r="G3" s="277"/>
      <c r="H3" s="277"/>
      <c r="I3" s="277"/>
      <c r="J3" s="277"/>
      <c r="K3" s="277"/>
      <c r="L3" s="277"/>
      <c r="M3" s="277"/>
      <c r="N3" s="277"/>
      <c r="O3" s="277"/>
      <c r="P3" s="277"/>
      <c r="Q3" s="277"/>
    </row>
    <row r="4" spans="1:22" s="7" customFormat="1" ht="15.75" customHeight="1" x14ac:dyDescent="0.2">
      <c r="A4" s="278" t="s">
        <v>2</v>
      </c>
      <c r="B4" s="278"/>
      <c r="C4" s="278"/>
      <c r="D4" s="278"/>
      <c r="E4" s="278"/>
      <c r="F4" s="278"/>
      <c r="G4" s="278"/>
      <c r="H4" s="278"/>
      <c r="I4" s="278"/>
      <c r="J4" s="278"/>
      <c r="K4" s="278"/>
      <c r="L4" s="278"/>
      <c r="M4" s="278"/>
      <c r="N4" s="278"/>
      <c r="O4" s="278"/>
      <c r="P4" s="278"/>
      <c r="Q4" s="278"/>
      <c r="R4" s="9"/>
      <c r="S4" s="9"/>
      <c r="T4" s="10"/>
      <c r="U4" s="10"/>
      <c r="V4" s="10"/>
    </row>
    <row r="5" spans="1:22" s="11" customFormat="1" ht="6" customHeight="1" thickBot="1" x14ac:dyDescent="0.25">
      <c r="B5" s="12"/>
      <c r="C5" s="13"/>
      <c r="D5" s="14"/>
      <c r="E5" s="14"/>
      <c r="F5" s="14"/>
      <c r="G5" s="14"/>
      <c r="H5" s="14"/>
      <c r="I5" s="15"/>
      <c r="J5" s="15"/>
      <c r="K5" s="15"/>
      <c r="L5" s="15"/>
      <c r="M5" s="15"/>
      <c r="N5" s="15"/>
      <c r="O5" s="12"/>
      <c r="R5" s="16"/>
      <c r="S5" s="16"/>
      <c r="T5" s="17"/>
      <c r="U5" s="17"/>
      <c r="V5" s="17"/>
    </row>
    <row r="6" spans="1:22" s="11" customFormat="1" ht="18" customHeight="1" thickBot="1" x14ac:dyDescent="0.25">
      <c r="B6" s="77"/>
      <c r="C6" s="77"/>
      <c r="D6" s="77"/>
      <c r="E6" s="77"/>
      <c r="F6" s="77"/>
      <c r="G6" s="78"/>
      <c r="H6" s="78"/>
      <c r="I6" s="79"/>
      <c r="J6" s="78" t="s">
        <v>3</v>
      </c>
      <c r="K6" s="78"/>
      <c r="L6" s="78"/>
      <c r="M6" s="78"/>
      <c r="N6" s="77"/>
      <c r="O6" s="77"/>
      <c r="P6" s="77"/>
      <c r="Q6" s="77"/>
      <c r="R6" s="17"/>
      <c r="S6" s="16"/>
      <c r="T6" s="17"/>
      <c r="U6" s="17"/>
      <c r="V6" s="17"/>
    </row>
    <row r="7" spans="1:22" s="11" customFormat="1" ht="10.5" customHeight="1" x14ac:dyDescent="0.2">
      <c r="B7" s="12"/>
      <c r="C7" s="15"/>
      <c r="D7" s="15"/>
      <c r="E7" s="18"/>
      <c r="F7" s="18"/>
      <c r="G7" s="18"/>
      <c r="H7" s="18"/>
      <c r="I7" s="18"/>
      <c r="J7" s="18"/>
      <c r="K7" s="18"/>
      <c r="L7" s="18"/>
      <c r="M7" s="18"/>
      <c r="Q7" s="18"/>
      <c r="R7" s="16"/>
      <c r="S7" s="16"/>
      <c r="T7" s="17"/>
      <c r="U7" s="17"/>
      <c r="V7" s="17"/>
    </row>
    <row r="8" spans="1:22" s="11" customFormat="1" x14ac:dyDescent="0.2">
      <c r="B8" s="12"/>
      <c r="C8" s="14"/>
      <c r="D8" s="12"/>
      <c r="E8" s="280" t="s">
        <v>4</v>
      </c>
      <c r="F8" s="122"/>
      <c r="G8" s="271" t="s">
        <v>22</v>
      </c>
      <c r="H8" s="20"/>
      <c r="I8" s="21"/>
      <c r="J8" s="280" t="s">
        <v>5</v>
      </c>
      <c r="K8" s="12"/>
      <c r="L8" s="271" t="s">
        <v>80</v>
      </c>
      <c r="M8" s="12"/>
      <c r="Q8" s="121"/>
      <c r="R8" s="16"/>
      <c r="S8" s="16"/>
      <c r="T8" s="17"/>
      <c r="U8" s="17"/>
      <c r="V8" s="17"/>
    </row>
    <row r="9" spans="1:22" s="23" customFormat="1" x14ac:dyDescent="0.2">
      <c r="B9" s="24"/>
      <c r="C9" s="29"/>
      <c r="D9" s="24"/>
      <c r="E9" s="281"/>
      <c r="F9" s="29"/>
      <c r="G9" s="272"/>
      <c r="H9" s="111"/>
      <c r="I9" s="27"/>
      <c r="J9" s="281"/>
      <c r="K9" s="30"/>
      <c r="L9" s="272"/>
      <c r="M9" s="121"/>
      <c r="Q9" s="121"/>
      <c r="R9" s="16"/>
      <c r="S9" s="26"/>
      <c r="T9" s="27"/>
      <c r="U9" s="28"/>
      <c r="V9" s="27"/>
    </row>
    <row r="10" spans="1:22" s="23" customFormat="1" ht="20.25" customHeight="1" x14ac:dyDescent="0.25">
      <c r="A10" s="27"/>
      <c r="B10" s="96" t="s">
        <v>6</v>
      </c>
      <c r="C10" s="97"/>
      <c r="D10" s="98"/>
      <c r="E10" s="97"/>
      <c r="F10" s="29"/>
      <c r="G10" s="99"/>
      <c r="H10" s="30"/>
      <c r="I10" s="27"/>
      <c r="J10" s="97"/>
      <c r="K10" s="30"/>
      <c r="L10" s="99"/>
      <c r="M10" s="123"/>
      <c r="N10" s="123"/>
      <c r="O10" s="30"/>
      <c r="P10" s="123"/>
      <c r="Q10" s="121"/>
      <c r="R10" s="27"/>
      <c r="S10" s="27"/>
      <c r="T10" s="27"/>
      <c r="U10" s="28"/>
      <c r="V10" s="27"/>
    </row>
    <row r="11" spans="1:22" s="23" customFormat="1" ht="12" customHeight="1" outlineLevel="1" x14ac:dyDescent="0.2">
      <c r="A11" s="27"/>
      <c r="B11" s="30"/>
      <c r="C11" s="14" t="s">
        <v>7</v>
      </c>
      <c r="D11" s="14" t="s">
        <v>38</v>
      </c>
      <c r="E11" s="33">
        <v>1160000000</v>
      </c>
      <c r="F11" s="33"/>
      <c r="G11" s="34">
        <v>992421897.99999964</v>
      </c>
      <c r="H11" s="34"/>
      <c r="I11" s="34"/>
      <c r="J11" s="33">
        <f t="shared" ref="J11:J19" si="0">+L11-G11</f>
        <v>-7257450.6799997091</v>
      </c>
      <c r="K11" s="35"/>
      <c r="L11" s="34">
        <v>985164447.31999993</v>
      </c>
      <c r="M11" s="123"/>
      <c r="N11" s="129">
        <v>0.56979999999999997</v>
      </c>
      <c r="O11" s="30"/>
      <c r="P11" s="34"/>
      <c r="Q11" s="123"/>
      <c r="R11" s="37"/>
      <c r="S11" s="27"/>
      <c r="T11" s="27"/>
      <c r="U11" s="28"/>
      <c r="V11" s="27"/>
    </row>
    <row r="12" spans="1:22" s="11" customFormat="1" ht="12.75" customHeight="1" outlineLevel="1" x14ac:dyDescent="0.2">
      <c r="A12" s="17"/>
      <c r="B12" s="14"/>
      <c r="C12" s="14" t="s">
        <v>7</v>
      </c>
      <c r="D12" s="14" t="s">
        <v>38</v>
      </c>
      <c r="E12" s="33">
        <v>5000000000</v>
      </c>
      <c r="F12" s="33"/>
      <c r="G12" s="34">
        <v>4703229724.46</v>
      </c>
      <c r="H12" s="34"/>
      <c r="I12" s="34"/>
      <c r="J12" s="33">
        <f t="shared" si="0"/>
        <v>-34394099.759999275</v>
      </c>
      <c r="K12" s="35"/>
      <c r="L12" s="34">
        <v>4668835624.7000008</v>
      </c>
      <c r="M12" s="34"/>
      <c r="N12" s="80"/>
      <c r="O12" s="7"/>
      <c r="Q12" s="34"/>
      <c r="R12" s="17"/>
      <c r="S12" s="17"/>
      <c r="T12" s="17"/>
      <c r="U12" s="17"/>
      <c r="V12" s="17"/>
    </row>
    <row r="13" spans="1:22" s="11" customFormat="1" outlineLevel="1" x14ac:dyDescent="0.2">
      <c r="A13" s="17"/>
      <c r="B13" s="14"/>
      <c r="C13" s="14" t="s">
        <v>7</v>
      </c>
      <c r="D13" s="14" t="s">
        <v>39</v>
      </c>
      <c r="E13" s="33">
        <v>1781065000</v>
      </c>
      <c r="F13" s="33"/>
      <c r="G13" s="34">
        <v>1701311462.3400002</v>
      </c>
      <c r="H13" s="34"/>
      <c r="I13" s="34"/>
      <c r="J13" s="33">
        <f t="shared" si="0"/>
        <v>-11805610.910000086</v>
      </c>
      <c r="K13" s="35"/>
      <c r="L13" s="34">
        <v>1689505851.4300001</v>
      </c>
      <c r="M13" s="34"/>
      <c r="Q13" s="34"/>
      <c r="R13" s="16"/>
      <c r="S13" s="16"/>
      <c r="T13" s="16"/>
      <c r="U13" s="28"/>
      <c r="V13" s="17"/>
    </row>
    <row r="14" spans="1:22" s="11" customFormat="1" outlineLevel="1" x14ac:dyDescent="0.2">
      <c r="A14" s="17"/>
      <c r="B14" s="14"/>
      <c r="C14" s="14" t="s">
        <v>7</v>
      </c>
      <c r="D14" s="14" t="s">
        <v>39</v>
      </c>
      <c r="E14" s="33">
        <v>2117321428.5699999</v>
      </c>
      <c r="F14" s="33"/>
      <c r="G14" s="34">
        <v>2010985265.7900002</v>
      </c>
      <c r="H14" s="34"/>
      <c r="I14" s="34"/>
      <c r="J14" s="33">
        <f t="shared" si="0"/>
        <v>-13954475.760000229</v>
      </c>
      <c r="K14" s="35"/>
      <c r="L14" s="34">
        <v>1997030790.03</v>
      </c>
      <c r="M14" s="34"/>
      <c r="Q14" s="34"/>
      <c r="R14" s="16"/>
      <c r="S14" s="16"/>
      <c r="T14" s="26"/>
      <c r="U14" s="28"/>
      <c r="V14" s="17"/>
    </row>
    <row r="15" spans="1:22" s="12" customFormat="1" outlineLevel="1" x14ac:dyDescent="0.2">
      <c r="A15" s="14"/>
      <c r="B15" s="14"/>
      <c r="C15" s="14" t="s">
        <v>7</v>
      </c>
      <c r="D15" s="14" t="s">
        <v>39</v>
      </c>
      <c r="E15" s="33">
        <v>1380000000</v>
      </c>
      <c r="F15" s="14"/>
      <c r="G15" s="34">
        <v>1368096249.8700001</v>
      </c>
      <c r="H15" s="14"/>
      <c r="I15" s="14"/>
      <c r="J15" s="33">
        <f t="shared" si="0"/>
        <v>-9493389.2800002098</v>
      </c>
      <c r="K15" s="14"/>
      <c r="L15" s="34">
        <v>1358602860.5899999</v>
      </c>
      <c r="M15" s="34"/>
      <c r="N15" s="36"/>
      <c r="Q15" s="34"/>
      <c r="R15" s="26"/>
      <c r="S15" s="26"/>
      <c r="T15" s="26"/>
      <c r="U15" s="28"/>
      <c r="V15" s="14"/>
    </row>
    <row r="16" spans="1:22" s="11" customFormat="1" outlineLevel="1" x14ac:dyDescent="0.2">
      <c r="A16" s="17"/>
      <c r="B16" s="14"/>
      <c r="C16" s="14" t="s">
        <v>7</v>
      </c>
      <c r="D16" s="17" t="s">
        <v>40</v>
      </c>
      <c r="E16" s="33">
        <v>4500000000</v>
      </c>
      <c r="F16" s="17"/>
      <c r="G16" s="34">
        <v>4461183423.5300007</v>
      </c>
      <c r="H16" s="17"/>
      <c r="I16" s="17"/>
      <c r="J16" s="33">
        <f t="shared" si="0"/>
        <v>-30956704.160000801</v>
      </c>
      <c r="K16" s="17"/>
      <c r="L16" s="34">
        <v>4430226719.3699999</v>
      </c>
      <c r="M16" s="34"/>
      <c r="O16" s="14"/>
      <c r="P16" s="34"/>
      <c r="Q16" s="17"/>
      <c r="R16" s="26"/>
      <c r="S16" s="26"/>
      <c r="T16" s="27"/>
      <c r="U16" s="28"/>
      <c r="V16" s="17"/>
    </row>
    <row r="17" spans="1:22" outlineLevel="1" x14ac:dyDescent="0.2">
      <c r="A17" s="4"/>
      <c r="B17" s="10"/>
      <c r="C17" s="14" t="s">
        <v>7</v>
      </c>
      <c r="D17" s="4" t="s">
        <v>41</v>
      </c>
      <c r="E17" s="33">
        <v>1400000000</v>
      </c>
      <c r="F17" s="4"/>
      <c r="G17" s="34">
        <v>1380222328.6799998</v>
      </c>
      <c r="H17" s="4"/>
      <c r="I17" s="4"/>
      <c r="J17" s="33">
        <f t="shared" si="0"/>
        <v>-15772939.689999819</v>
      </c>
      <c r="K17" s="4"/>
      <c r="L17" s="34">
        <v>1364449388.99</v>
      </c>
      <c r="M17" s="4"/>
      <c r="N17" s="36"/>
      <c r="O17" s="10"/>
      <c r="P17" s="34"/>
      <c r="Q17" s="4"/>
      <c r="R17" s="16"/>
      <c r="S17" s="16"/>
      <c r="T17" s="38"/>
      <c r="U17" s="28"/>
    </row>
    <row r="18" spans="1:22" outlineLevel="1" x14ac:dyDescent="0.2">
      <c r="A18" s="4"/>
      <c r="B18" s="10"/>
      <c r="C18" s="14" t="s">
        <v>7</v>
      </c>
      <c r="D18" s="4" t="s">
        <v>42</v>
      </c>
      <c r="E18" s="33">
        <v>1995143736.0699999</v>
      </c>
      <c r="F18" s="4"/>
      <c r="G18" s="34">
        <v>1993920044.8899999</v>
      </c>
      <c r="H18" s="4"/>
      <c r="I18" s="4"/>
      <c r="J18" s="33">
        <f t="shared" si="0"/>
        <v>-11754469.880000114</v>
      </c>
      <c r="K18" s="4"/>
      <c r="L18" s="34">
        <v>1982165575.0099998</v>
      </c>
      <c r="M18" s="4"/>
      <c r="N18" s="36"/>
      <c r="O18" s="10"/>
      <c r="P18" s="34"/>
      <c r="Q18" s="4"/>
      <c r="R18" s="16"/>
      <c r="S18" s="16"/>
      <c r="T18" s="38"/>
      <c r="U18" s="28"/>
    </row>
    <row r="19" spans="1:22" s="7" customFormat="1" ht="15" customHeight="1" outlineLevel="1" x14ac:dyDescent="0.2">
      <c r="A19" s="10"/>
      <c r="B19" s="10"/>
      <c r="C19" s="14" t="s">
        <v>7</v>
      </c>
      <c r="D19" s="10" t="s">
        <v>43</v>
      </c>
      <c r="E19" s="33">
        <v>1000000000</v>
      </c>
      <c r="F19" s="10"/>
      <c r="G19" s="42">
        <v>999386665.14999998</v>
      </c>
      <c r="H19" s="10"/>
      <c r="I19" s="10"/>
      <c r="J19" s="41">
        <f t="shared" si="0"/>
        <v>-5891540.3700002432</v>
      </c>
      <c r="K19" s="10"/>
      <c r="L19" s="42">
        <v>993495124.77999973</v>
      </c>
      <c r="M19" s="10"/>
      <c r="O19" s="10"/>
      <c r="Q19" s="10"/>
      <c r="R19" s="36"/>
      <c r="S19" s="36"/>
      <c r="T19" s="39"/>
      <c r="U19" s="40"/>
      <c r="V19" s="10"/>
    </row>
    <row r="20" spans="1:22" ht="18.600000000000001" customHeight="1" x14ac:dyDescent="0.2">
      <c r="A20" s="4"/>
      <c r="B20" s="10"/>
      <c r="C20" s="14"/>
      <c r="D20" s="4"/>
      <c r="E20" s="82">
        <f>SUM(E11:E19)</f>
        <v>20333530164.639999</v>
      </c>
      <c r="F20" s="4"/>
      <c r="G20" s="82">
        <f>SUM(G11:G19)</f>
        <v>19610757062.710003</v>
      </c>
      <c r="H20" s="4"/>
      <c r="I20" s="4"/>
      <c r="J20" s="82">
        <f>SUM(J11:J19)</f>
        <v>-141280680.49000049</v>
      </c>
      <c r="K20" s="4"/>
      <c r="L20" s="82">
        <f>SUM(L11:L19)</f>
        <v>19469476382.220001</v>
      </c>
      <c r="M20" s="4"/>
      <c r="N20" s="271" t="s">
        <v>81</v>
      </c>
      <c r="O20" s="10"/>
      <c r="P20" s="271" t="s">
        <v>82</v>
      </c>
      <c r="Q20" s="4"/>
      <c r="R20" s="16"/>
      <c r="S20" s="16"/>
      <c r="T20" s="17"/>
      <c r="U20" s="28"/>
    </row>
    <row r="21" spans="1:22" ht="20.25" customHeight="1" x14ac:dyDescent="0.2">
      <c r="A21" s="4"/>
      <c r="B21" s="96" t="s">
        <v>8</v>
      </c>
      <c r="C21" s="101"/>
      <c r="D21" s="100"/>
      <c r="E21" s="102"/>
      <c r="F21" s="4"/>
      <c r="G21" s="102"/>
      <c r="H21" s="4"/>
      <c r="I21" s="4"/>
      <c r="J21" s="102"/>
      <c r="K21" s="4"/>
      <c r="L21" s="102"/>
      <c r="M21" s="4"/>
      <c r="N21" s="272"/>
      <c r="O21" s="10"/>
      <c r="P21" s="272"/>
      <c r="Q21" s="4"/>
      <c r="R21" s="16"/>
      <c r="S21" s="16"/>
      <c r="T21" s="17"/>
      <c r="U21" s="28"/>
    </row>
    <row r="22" spans="1:22" ht="6" customHeight="1" x14ac:dyDescent="0.2">
      <c r="A22" s="4"/>
      <c r="B22" s="10"/>
      <c r="C22" s="14"/>
      <c r="D22" s="4"/>
      <c r="E22" s="33"/>
      <c r="F22" s="4"/>
      <c r="G22" s="33"/>
      <c r="H22" s="4"/>
      <c r="I22" s="4"/>
      <c r="J22" s="33"/>
      <c r="K22" s="4"/>
      <c r="L22" s="33"/>
      <c r="M22" s="4"/>
      <c r="N22" s="1"/>
      <c r="O22" s="1"/>
      <c r="Q22" s="4"/>
      <c r="R22" s="16"/>
      <c r="S22" s="16"/>
      <c r="T22" s="17"/>
      <c r="U22" s="28"/>
    </row>
    <row r="23" spans="1:22" s="23" customFormat="1" ht="12" customHeight="1" outlineLevel="1" x14ac:dyDescent="0.2">
      <c r="A23" s="27" t="s">
        <v>50</v>
      </c>
      <c r="B23" s="30" t="s">
        <v>48</v>
      </c>
      <c r="C23" s="14" t="s">
        <v>49</v>
      </c>
      <c r="D23" s="14" t="s">
        <v>55</v>
      </c>
      <c r="E23" s="33">
        <v>1400000000</v>
      </c>
      <c r="F23" s="33"/>
      <c r="G23" s="33">
        <v>1400000000</v>
      </c>
      <c r="H23" s="34"/>
      <c r="I23" s="34"/>
      <c r="J23" s="33">
        <f>+L23-G23</f>
        <v>0</v>
      </c>
      <c r="K23" s="35"/>
      <c r="L23" s="33">
        <v>1400000000</v>
      </c>
      <c r="M23" s="123"/>
      <c r="N23" s="34" t="e">
        <f>#REF!</f>
        <v>#REF!</v>
      </c>
      <c r="O23" s="30"/>
      <c r="P23" s="34" t="e">
        <f>+L23-N23</f>
        <v>#REF!</v>
      </c>
      <c r="Q23" s="123"/>
      <c r="R23" s="45"/>
      <c r="S23" s="27"/>
      <c r="T23" s="27"/>
      <c r="U23" s="28"/>
      <c r="V23" s="27"/>
    </row>
    <row r="24" spans="1:22" s="23" customFormat="1" ht="12" customHeight="1" outlineLevel="1" x14ac:dyDescent="0.2">
      <c r="A24" s="27" t="s">
        <v>50</v>
      </c>
      <c r="B24" s="30" t="s">
        <v>48</v>
      </c>
      <c r="C24" s="14" t="s">
        <v>49</v>
      </c>
      <c r="D24" s="14" t="s">
        <v>55</v>
      </c>
      <c r="E24" s="33">
        <v>1200000000</v>
      </c>
      <c r="F24" s="33"/>
      <c r="G24" s="33">
        <v>1200000000</v>
      </c>
      <c r="H24" s="34"/>
      <c r="I24" s="34"/>
      <c r="J24" s="33">
        <f>+L24-G24</f>
        <v>0</v>
      </c>
      <c r="K24" s="35"/>
      <c r="L24" s="33">
        <v>1200000000</v>
      </c>
      <c r="M24" s="123"/>
      <c r="N24" s="34" t="e">
        <f>#REF!</f>
        <v>#REF!</v>
      </c>
      <c r="O24" s="30"/>
      <c r="P24" s="34" t="e">
        <f>+L24-N24</f>
        <v>#REF!</v>
      </c>
      <c r="Q24" s="123"/>
      <c r="R24" s="45"/>
      <c r="S24" s="27"/>
      <c r="T24" s="27"/>
      <c r="U24" s="28"/>
      <c r="V24" s="27"/>
    </row>
    <row r="25" spans="1:22" s="23" customFormat="1" ht="12" customHeight="1" outlineLevel="1" x14ac:dyDescent="0.2">
      <c r="A25" s="27" t="s">
        <v>50</v>
      </c>
      <c r="B25" s="30" t="s">
        <v>48</v>
      </c>
      <c r="C25" s="14" t="s">
        <v>49</v>
      </c>
      <c r="D25" s="14" t="s">
        <v>55</v>
      </c>
      <c r="E25" s="33">
        <v>665394050.15999997</v>
      </c>
      <c r="F25" s="33"/>
      <c r="G25" s="33">
        <v>637014515</v>
      </c>
      <c r="H25" s="34"/>
      <c r="I25" s="34"/>
      <c r="J25" s="33">
        <f>+L25-G25</f>
        <v>0</v>
      </c>
      <c r="K25" s="35"/>
      <c r="L25" s="33">
        <v>637014515</v>
      </c>
      <c r="M25" s="123"/>
      <c r="N25" s="34">
        <v>0</v>
      </c>
      <c r="O25" s="30"/>
      <c r="P25" s="34">
        <f>+L25-N25</f>
        <v>637014515</v>
      </c>
      <c r="Q25" s="123"/>
      <c r="R25" s="46"/>
      <c r="S25" s="27"/>
      <c r="T25" s="27"/>
      <c r="U25" s="28"/>
      <c r="V25" s="27"/>
    </row>
    <row r="26" spans="1:22" s="23" customFormat="1" ht="12" customHeight="1" outlineLevel="1" x14ac:dyDescent="0.2">
      <c r="A26" s="27" t="s">
        <v>50</v>
      </c>
      <c r="B26" s="30" t="s">
        <v>48</v>
      </c>
      <c r="C26" s="14" t="s">
        <v>49</v>
      </c>
      <c r="D26" s="14" t="s">
        <v>55</v>
      </c>
      <c r="E26" s="33">
        <v>1020000000</v>
      </c>
      <c r="F26" s="33"/>
      <c r="G26" s="41">
        <v>1020000000</v>
      </c>
      <c r="H26" s="34"/>
      <c r="I26" s="34"/>
      <c r="J26" s="41">
        <f>+L26-G26</f>
        <v>0</v>
      </c>
      <c r="K26" s="35"/>
      <c r="L26" s="41">
        <v>1020000000</v>
      </c>
      <c r="M26" s="123"/>
      <c r="N26" s="42" t="e">
        <f>#REF!</f>
        <v>#REF!</v>
      </c>
      <c r="O26" s="30"/>
      <c r="P26" s="42" t="e">
        <f>+L26-N26</f>
        <v>#REF!</v>
      </c>
      <c r="Q26" s="123"/>
      <c r="R26" s="45"/>
      <c r="S26" s="27"/>
      <c r="T26" s="27"/>
      <c r="U26" s="28"/>
      <c r="V26" s="27"/>
    </row>
    <row r="27" spans="1:22" x14ac:dyDescent="0.2">
      <c r="A27" s="4"/>
      <c r="B27" s="10"/>
      <c r="C27" s="14"/>
      <c r="D27" s="4"/>
      <c r="E27" s="82">
        <f>SUM(E23:E26)</f>
        <v>4285394050.1599998</v>
      </c>
      <c r="F27" s="4"/>
      <c r="G27" s="82">
        <f>SUM(G23:G26)</f>
        <v>4257014515</v>
      </c>
      <c r="H27" s="4"/>
      <c r="I27" s="4"/>
      <c r="J27" s="82">
        <f>SUM(J23:J26)</f>
        <v>0</v>
      </c>
      <c r="K27" s="4"/>
      <c r="L27" s="82">
        <f>SUM(L23:L26)</f>
        <v>4257014515</v>
      </c>
      <c r="M27" s="4"/>
      <c r="N27" s="84" t="e">
        <f>SUM(N23:N26)</f>
        <v>#REF!</v>
      </c>
      <c r="O27" s="10"/>
      <c r="P27" s="33" t="e">
        <f>SUM(P23:P26)</f>
        <v>#REF!</v>
      </c>
      <c r="Q27" s="4"/>
      <c r="R27" s="16"/>
      <c r="S27" s="16"/>
      <c r="T27" s="17"/>
      <c r="U27" s="28"/>
    </row>
    <row r="28" spans="1:22" ht="20.25" customHeight="1" x14ac:dyDescent="0.2">
      <c r="A28" s="4"/>
      <c r="B28" s="96" t="s">
        <v>10</v>
      </c>
      <c r="C28" s="101"/>
      <c r="D28" s="100"/>
      <c r="E28" s="100"/>
      <c r="F28" s="4"/>
      <c r="G28" s="100"/>
      <c r="H28" s="4"/>
      <c r="I28" s="4"/>
      <c r="J28" s="102"/>
      <c r="K28" s="4"/>
      <c r="L28" s="100"/>
      <c r="M28" s="4"/>
      <c r="N28" s="10"/>
      <c r="O28" s="10"/>
      <c r="P28" s="4"/>
      <c r="Q28" s="4"/>
      <c r="R28" s="44"/>
    </row>
    <row r="29" spans="1:22" s="23" customFormat="1" outlineLevel="1" x14ac:dyDescent="0.2">
      <c r="A29" s="27"/>
      <c r="B29" s="30"/>
      <c r="C29" s="14" t="s">
        <v>31</v>
      </c>
      <c r="D29" s="14" t="s">
        <v>40</v>
      </c>
      <c r="E29" s="33">
        <v>1000000000</v>
      </c>
      <c r="F29" s="33"/>
      <c r="G29" s="33">
        <v>1000000000</v>
      </c>
      <c r="H29" s="34"/>
      <c r="I29" s="34"/>
      <c r="J29" s="33" t="e">
        <f>+L29-G29</f>
        <v>#REF!</v>
      </c>
      <c r="K29" s="35"/>
      <c r="L29" s="33" t="e">
        <f>#REF!</f>
        <v>#REF!</v>
      </c>
      <c r="M29" s="123"/>
      <c r="N29" s="34"/>
      <c r="O29" s="30"/>
      <c r="P29" s="34"/>
      <c r="Q29" s="123"/>
      <c r="R29" s="45"/>
      <c r="S29" s="27"/>
      <c r="T29" s="27"/>
      <c r="U29" s="28"/>
      <c r="V29" s="27"/>
    </row>
    <row r="30" spans="1:22" s="23" customFormat="1" outlineLevel="1" x14ac:dyDescent="0.2">
      <c r="A30" s="27"/>
      <c r="B30" s="30"/>
      <c r="C30" s="14" t="s">
        <v>31</v>
      </c>
      <c r="D30" s="14" t="s">
        <v>40</v>
      </c>
      <c r="E30" s="33">
        <v>500000000</v>
      </c>
      <c r="F30" s="33"/>
      <c r="G30" s="33">
        <v>0</v>
      </c>
      <c r="H30" s="34"/>
      <c r="I30" s="34"/>
      <c r="J30" s="33">
        <v>0</v>
      </c>
      <c r="K30" s="35"/>
      <c r="L30" s="33">
        <v>500000000</v>
      </c>
      <c r="M30" s="123"/>
      <c r="N30" s="34"/>
      <c r="O30" s="30"/>
      <c r="P30" s="34"/>
      <c r="Q30" s="123"/>
      <c r="R30" s="45"/>
      <c r="S30" s="27"/>
      <c r="T30" s="27"/>
      <c r="U30" s="28"/>
      <c r="V30" s="27"/>
    </row>
    <row r="31" spans="1:22" s="23" customFormat="1" outlineLevel="1" x14ac:dyDescent="0.2">
      <c r="A31" s="27"/>
      <c r="B31" s="30"/>
      <c r="C31" s="14" t="s">
        <v>31</v>
      </c>
      <c r="D31" s="14" t="s">
        <v>40</v>
      </c>
      <c r="E31" s="33">
        <v>500000000</v>
      </c>
      <c r="F31" s="33"/>
      <c r="G31" s="33">
        <v>0</v>
      </c>
      <c r="H31" s="34"/>
      <c r="I31" s="34"/>
      <c r="J31" s="33" t="e">
        <f>+L31-E31</f>
        <v>#REF!</v>
      </c>
      <c r="K31" s="35"/>
      <c r="L31" s="33" t="e">
        <f>#REF!</f>
        <v>#REF!</v>
      </c>
      <c r="M31" s="123"/>
      <c r="N31" s="34"/>
      <c r="O31" s="30"/>
      <c r="P31" s="34"/>
      <c r="Q31" s="123"/>
      <c r="R31" s="45"/>
      <c r="S31" s="27"/>
      <c r="T31" s="27"/>
      <c r="U31" s="28"/>
      <c r="V31" s="27"/>
    </row>
    <row r="32" spans="1:22" s="23" customFormat="1" outlineLevel="1" x14ac:dyDescent="0.2">
      <c r="A32" s="27"/>
      <c r="B32" s="30"/>
      <c r="C32" s="14" t="s">
        <v>31</v>
      </c>
      <c r="D32" s="14" t="s">
        <v>40</v>
      </c>
      <c r="E32" s="33">
        <v>1000000000</v>
      </c>
      <c r="F32" s="33"/>
      <c r="G32" s="33">
        <v>0</v>
      </c>
      <c r="H32" s="34"/>
      <c r="I32" s="34"/>
      <c r="J32" s="33">
        <v>1000000000</v>
      </c>
      <c r="K32" s="35"/>
      <c r="L32" s="33">
        <v>1000000000</v>
      </c>
      <c r="M32" s="124"/>
      <c r="N32" s="34"/>
      <c r="O32" s="30"/>
      <c r="P32" s="34"/>
      <c r="Q32" s="124"/>
      <c r="R32" s="45"/>
      <c r="S32" s="27"/>
      <c r="T32" s="27"/>
      <c r="U32" s="28"/>
      <c r="V32" s="27"/>
    </row>
    <row r="33" spans="1:23" s="11" customFormat="1" outlineLevel="1" x14ac:dyDescent="0.2">
      <c r="A33" s="17"/>
      <c r="B33" s="14"/>
      <c r="C33" s="14" t="s">
        <v>32</v>
      </c>
      <c r="D33" s="14" t="s">
        <v>42</v>
      </c>
      <c r="E33" s="33">
        <v>1000000000</v>
      </c>
      <c r="F33" s="33"/>
      <c r="G33" s="34">
        <v>0</v>
      </c>
      <c r="H33" s="34"/>
      <c r="I33" s="34"/>
      <c r="J33" s="33" t="e">
        <f>L33-E33</f>
        <v>#REF!</v>
      </c>
      <c r="K33" s="35"/>
      <c r="L33" s="34" t="e">
        <f>#REF!</f>
        <v>#REF!</v>
      </c>
      <c r="M33" s="34"/>
      <c r="N33" s="34"/>
      <c r="O33" s="14"/>
      <c r="P33" s="17"/>
      <c r="Q33" s="17"/>
      <c r="R33" s="17"/>
      <c r="S33" s="17"/>
      <c r="T33" s="17"/>
      <c r="U33" s="17"/>
      <c r="V33" s="17"/>
    </row>
    <row r="34" spans="1:23" s="11" customFormat="1" outlineLevel="1" x14ac:dyDescent="0.2">
      <c r="A34" s="17"/>
      <c r="B34" s="14"/>
      <c r="C34" s="14" t="s">
        <v>33</v>
      </c>
      <c r="D34" s="14" t="s">
        <v>33</v>
      </c>
      <c r="E34" s="34">
        <v>300000000</v>
      </c>
      <c r="F34" s="33"/>
      <c r="G34" s="34">
        <v>0</v>
      </c>
      <c r="H34" s="34"/>
      <c r="I34" s="34"/>
      <c r="J34" s="34">
        <v>0</v>
      </c>
      <c r="K34" s="35"/>
      <c r="L34" s="34" t="e">
        <f>#REF!</f>
        <v>#REF!</v>
      </c>
      <c r="M34" s="34"/>
      <c r="N34" s="34"/>
      <c r="O34" s="14"/>
      <c r="P34" s="17"/>
      <c r="Q34" s="17"/>
      <c r="R34" s="17"/>
      <c r="S34" s="17"/>
      <c r="T34" s="17"/>
      <c r="U34" s="17"/>
      <c r="V34" s="17"/>
    </row>
    <row r="35" spans="1:23" s="11" customFormat="1" outlineLevel="1" x14ac:dyDescent="0.2">
      <c r="A35" s="17"/>
      <c r="B35" s="14"/>
      <c r="C35" s="14" t="s">
        <v>83</v>
      </c>
      <c r="D35" s="14"/>
      <c r="E35" s="34">
        <v>500000000</v>
      </c>
      <c r="F35" s="33"/>
      <c r="G35" s="34"/>
      <c r="H35" s="34"/>
      <c r="I35" s="34"/>
      <c r="J35" s="34">
        <v>500000000</v>
      </c>
      <c r="K35" s="35"/>
      <c r="L35" s="34" t="e">
        <f>#REF!</f>
        <v>#REF!</v>
      </c>
      <c r="M35" s="34"/>
      <c r="N35" s="34"/>
      <c r="O35" s="14"/>
      <c r="P35" s="17"/>
      <c r="Q35" s="17"/>
      <c r="R35" s="17"/>
      <c r="S35" s="17"/>
      <c r="T35" s="17"/>
      <c r="U35" s="17"/>
      <c r="V35" s="17"/>
    </row>
    <row r="36" spans="1:23" s="11" customFormat="1" ht="14.25" customHeight="1" x14ac:dyDescent="0.2">
      <c r="A36" s="17"/>
      <c r="B36" s="14"/>
      <c r="C36" s="14"/>
      <c r="D36" s="14"/>
      <c r="E36" s="81">
        <f>SUM(E29:E35)</f>
        <v>4800000000</v>
      </c>
      <c r="F36" s="33"/>
      <c r="G36" s="81">
        <f>SUM(G29:G34)</f>
        <v>1000000000</v>
      </c>
      <c r="H36" s="34"/>
      <c r="I36" s="34"/>
      <c r="J36" s="81" t="e">
        <f>SUM(J29:J35)</f>
        <v>#REF!</v>
      </c>
      <c r="K36" s="35"/>
      <c r="L36" s="81" t="e">
        <f>SUM(L29:L35)</f>
        <v>#REF!</v>
      </c>
      <c r="M36" s="34"/>
      <c r="N36" s="34"/>
      <c r="O36" s="14"/>
      <c r="P36" s="17"/>
      <c r="Q36" s="17"/>
      <c r="R36" s="17"/>
      <c r="S36" s="17"/>
      <c r="T36" s="17"/>
      <c r="U36" s="17"/>
      <c r="V36" s="17"/>
    </row>
    <row r="37" spans="1:23" s="11" customFormat="1" ht="15" customHeight="1" x14ac:dyDescent="0.25">
      <c r="A37" s="17"/>
      <c r="B37" s="104" t="s">
        <v>12</v>
      </c>
      <c r="C37" s="103"/>
      <c r="D37" s="101"/>
      <c r="E37" s="105"/>
      <c r="F37" s="34"/>
      <c r="G37" s="106"/>
      <c r="H37" s="34"/>
      <c r="I37" s="34"/>
      <c r="J37" s="107"/>
      <c r="K37" s="34"/>
      <c r="L37" s="102"/>
      <c r="M37" s="49"/>
      <c r="N37" s="17"/>
      <c r="O37" s="17"/>
      <c r="P37" s="17"/>
      <c r="R37" s="33"/>
      <c r="S37" s="17"/>
      <c r="T37" s="38"/>
      <c r="U37" s="28"/>
      <c r="V37" s="17"/>
      <c r="W37" s="50"/>
    </row>
    <row r="38" spans="1:23" s="11" customFormat="1" ht="5.25" customHeight="1" x14ac:dyDescent="0.2">
      <c r="A38" s="17"/>
      <c r="B38" s="103"/>
      <c r="C38" s="103"/>
      <c r="D38" s="101"/>
      <c r="E38" s="108"/>
      <c r="F38" s="51"/>
      <c r="G38" s="109"/>
      <c r="H38" s="34"/>
      <c r="I38" s="34"/>
      <c r="J38" s="110"/>
      <c r="K38" s="34"/>
      <c r="L38" s="110"/>
      <c r="M38" s="54"/>
      <c r="N38" s="17"/>
      <c r="O38" s="17"/>
      <c r="P38" s="17"/>
      <c r="R38" s="17"/>
      <c r="S38" s="17"/>
      <c r="T38" s="17"/>
      <c r="U38" s="17"/>
      <c r="V38" s="17"/>
      <c r="W38" s="50"/>
    </row>
    <row r="39" spans="1:23" s="11" customFormat="1" x14ac:dyDescent="0.2">
      <c r="A39" s="17"/>
      <c r="B39" s="14" t="s">
        <v>13</v>
      </c>
      <c r="C39" s="55"/>
      <c r="D39" s="14"/>
      <c r="E39" s="34"/>
      <c r="F39" s="34"/>
      <c r="G39" s="47"/>
      <c r="H39" s="34"/>
      <c r="I39" s="34"/>
      <c r="J39" s="48"/>
      <c r="K39" s="34"/>
      <c r="L39" s="34"/>
      <c r="M39" s="49"/>
      <c r="N39" s="17"/>
      <c r="O39" s="17"/>
      <c r="P39" s="17"/>
      <c r="R39" s="33"/>
      <c r="S39" s="17"/>
      <c r="T39" s="4"/>
      <c r="U39" s="28"/>
      <c r="V39" s="17"/>
      <c r="W39" s="50"/>
    </row>
    <row r="40" spans="1:23" s="11" customFormat="1" ht="6" customHeight="1" x14ac:dyDescent="0.2">
      <c r="A40" s="17"/>
      <c r="B40" s="55"/>
      <c r="C40" s="55"/>
      <c r="D40" s="14"/>
      <c r="E40" s="34"/>
      <c r="F40" s="34"/>
      <c r="G40" s="47"/>
      <c r="H40" s="34"/>
      <c r="I40" s="34"/>
      <c r="J40" s="48"/>
      <c r="K40" s="34"/>
      <c r="L40" s="34"/>
      <c r="M40" s="49"/>
      <c r="N40" s="17"/>
      <c r="O40" s="17"/>
      <c r="P40" s="17"/>
      <c r="R40" s="17"/>
      <c r="S40" s="3"/>
      <c r="T40" s="17"/>
      <c r="U40" s="17"/>
      <c r="V40" s="17"/>
      <c r="W40" s="50"/>
    </row>
    <row r="41" spans="1:23" s="11" customFormat="1" x14ac:dyDescent="0.2">
      <c r="A41" s="17"/>
      <c r="B41" s="55"/>
      <c r="C41" s="14" t="s">
        <v>14</v>
      </c>
      <c r="D41" s="14"/>
      <c r="E41" s="34"/>
      <c r="F41" s="34"/>
      <c r="G41" s="47"/>
      <c r="H41" s="47"/>
      <c r="I41" s="47"/>
      <c r="J41" s="47"/>
      <c r="K41" s="47"/>
      <c r="L41" s="48"/>
      <c r="M41" s="49"/>
      <c r="N41" s="17"/>
      <c r="O41" s="17"/>
      <c r="P41" s="17"/>
      <c r="R41" s="33"/>
      <c r="S41" s="16"/>
      <c r="T41" s="17"/>
      <c r="U41" s="28"/>
      <c r="V41" s="17"/>
      <c r="W41" s="50"/>
    </row>
    <row r="42" spans="1:23" s="11" customFormat="1" outlineLevel="1" x14ac:dyDescent="0.2">
      <c r="A42" s="59" t="s">
        <v>15</v>
      </c>
      <c r="B42" s="55"/>
      <c r="C42" s="14" t="s">
        <v>7</v>
      </c>
      <c r="D42" s="14" t="s">
        <v>43</v>
      </c>
      <c r="E42" s="34"/>
      <c r="F42" s="34"/>
      <c r="G42" s="33">
        <v>352115076.96000051</v>
      </c>
      <c r="H42" s="33"/>
      <c r="I42" s="33"/>
      <c r="J42" s="33">
        <f>+L42-G42</f>
        <v>-352115076.96000051</v>
      </c>
      <c r="K42" s="47"/>
      <c r="L42" s="56">
        <v>0</v>
      </c>
      <c r="M42" s="49"/>
      <c r="N42" s="34"/>
      <c r="O42" s="14"/>
      <c r="P42" s="58"/>
      <c r="R42" s="57"/>
      <c r="S42" s="17"/>
      <c r="T42" s="17"/>
      <c r="U42" s="17"/>
      <c r="V42" s="17"/>
    </row>
    <row r="43" spans="1:23" s="11" customFormat="1" outlineLevel="1" x14ac:dyDescent="0.2">
      <c r="A43" s="59" t="s">
        <v>16</v>
      </c>
      <c r="B43" s="55"/>
      <c r="C43" s="14" t="s">
        <v>7</v>
      </c>
      <c r="D43" s="14" t="s">
        <v>33</v>
      </c>
      <c r="E43" s="34"/>
      <c r="F43" s="34"/>
      <c r="G43" s="33">
        <v>349447538.50000054</v>
      </c>
      <c r="H43" s="33"/>
      <c r="I43" s="33"/>
      <c r="J43" s="33">
        <f>+L43-G43</f>
        <v>-349447538.50000054</v>
      </c>
      <c r="K43" s="47"/>
      <c r="L43" s="56">
        <v>0</v>
      </c>
      <c r="M43" s="49"/>
      <c r="N43" s="61"/>
      <c r="O43" s="14"/>
      <c r="P43" s="17"/>
      <c r="R43" s="57"/>
      <c r="S43" s="16"/>
      <c r="T43" s="14"/>
      <c r="U43" s="14"/>
      <c r="V43" s="17"/>
    </row>
    <row r="44" spans="1:23" s="11" customFormat="1" ht="6" customHeight="1" outlineLevel="1" x14ac:dyDescent="0.2">
      <c r="A44" s="17"/>
      <c r="B44" s="55"/>
      <c r="C44" s="62"/>
      <c r="D44" s="14"/>
      <c r="E44" s="34"/>
      <c r="F44" s="34"/>
      <c r="G44" s="41"/>
      <c r="H44" s="34"/>
      <c r="I44" s="34"/>
      <c r="J44" s="60"/>
      <c r="K44" s="34"/>
      <c r="L44" s="42"/>
      <c r="M44" s="49"/>
      <c r="N44" s="61"/>
      <c r="O44" s="14"/>
      <c r="P44" s="17"/>
      <c r="S44" s="16"/>
      <c r="T44" s="14"/>
      <c r="U44" s="14"/>
      <c r="V44" s="17"/>
    </row>
    <row r="45" spans="1:23" s="11" customFormat="1" x14ac:dyDescent="0.2">
      <c r="A45" s="17"/>
      <c r="B45" s="55"/>
      <c r="C45" s="62"/>
      <c r="D45" s="63"/>
      <c r="E45" s="34"/>
      <c r="F45" s="34"/>
      <c r="G45" s="82">
        <f>SUM(G42:G43)</f>
        <v>701562615.46000099</v>
      </c>
      <c r="H45" s="34"/>
      <c r="I45" s="34"/>
      <c r="J45" s="82">
        <f>SUM(J42:J43)</f>
        <v>-701562615.46000099</v>
      </c>
      <c r="K45" s="34"/>
      <c r="L45" s="82">
        <f>SUM(L42:L43)</f>
        <v>0</v>
      </c>
      <c r="M45" s="49"/>
      <c r="N45" s="61"/>
      <c r="O45" s="14"/>
      <c r="P45" s="17"/>
      <c r="R45" s="57"/>
      <c r="S45" s="16"/>
      <c r="T45" s="14"/>
      <c r="U45" s="14"/>
      <c r="V45" s="17"/>
    </row>
    <row r="46" spans="1:23" s="11" customFormat="1" x14ac:dyDescent="0.2">
      <c r="A46" s="17"/>
      <c r="B46" s="55"/>
      <c r="C46" s="62"/>
      <c r="D46" s="63"/>
      <c r="E46" s="34"/>
      <c r="F46" s="34"/>
      <c r="G46" s="33"/>
      <c r="H46" s="34"/>
      <c r="I46" s="34"/>
      <c r="J46" s="33"/>
      <c r="K46" s="34"/>
      <c r="L46" s="33"/>
      <c r="M46" s="49"/>
      <c r="N46" s="61"/>
      <c r="O46" s="14"/>
      <c r="P46" s="17"/>
      <c r="R46" s="57"/>
      <c r="S46" s="16"/>
      <c r="T46" s="14"/>
      <c r="U46" s="14"/>
      <c r="V46" s="17"/>
    </row>
    <row r="47" spans="1:23" s="11" customFormat="1" x14ac:dyDescent="0.2">
      <c r="A47" s="17"/>
      <c r="B47" s="55"/>
      <c r="C47" s="62"/>
      <c r="D47" s="63"/>
      <c r="E47" s="34"/>
      <c r="F47" s="34"/>
      <c r="G47" s="33"/>
      <c r="H47" s="34"/>
      <c r="I47" s="34"/>
      <c r="J47" s="33"/>
      <c r="K47" s="34"/>
      <c r="L47" s="33"/>
      <c r="M47" s="49"/>
      <c r="N47" s="61"/>
      <c r="O47" s="14"/>
      <c r="P47" s="17"/>
      <c r="R47" s="57"/>
      <c r="S47" s="16"/>
      <c r="T47" s="14"/>
      <c r="U47" s="14"/>
      <c r="V47" s="17"/>
    </row>
    <row r="48" spans="1:23" s="86" customFormat="1" ht="15" customHeight="1" x14ac:dyDescent="0.2">
      <c r="A48" s="282" t="s">
        <v>48</v>
      </c>
      <c r="B48" s="283"/>
      <c r="C48" s="85" t="s">
        <v>51</v>
      </c>
      <c r="D48" s="85"/>
      <c r="E48" s="85"/>
      <c r="F48" s="85"/>
      <c r="G48" s="85"/>
      <c r="H48" s="85"/>
      <c r="I48" s="85"/>
      <c r="J48" s="85"/>
      <c r="K48" s="85"/>
      <c r="L48" s="85"/>
      <c r="M48" s="85"/>
      <c r="N48" s="85"/>
      <c r="O48" s="85"/>
      <c r="P48" s="85"/>
      <c r="R48" s="87"/>
      <c r="S48" s="88"/>
      <c r="T48" s="88"/>
      <c r="U48" s="88"/>
      <c r="V48" s="88"/>
    </row>
    <row r="49" spans="1:23" s="86" customFormat="1" ht="15" customHeight="1" x14ac:dyDescent="0.2">
      <c r="A49" s="284" t="s">
        <v>50</v>
      </c>
      <c r="B49" s="285"/>
      <c r="C49" s="86" t="s">
        <v>54</v>
      </c>
      <c r="E49" s="89"/>
      <c r="F49" s="125" t="s">
        <v>84</v>
      </c>
      <c r="J49" s="90"/>
      <c r="K49" s="90"/>
      <c r="L49" s="90"/>
      <c r="M49" s="90"/>
      <c r="N49" s="89"/>
      <c r="P49" s="91"/>
      <c r="R49" s="92"/>
      <c r="S49" s="88"/>
      <c r="T49" s="88"/>
      <c r="U49" s="88"/>
      <c r="V49" s="88"/>
    </row>
    <row r="50" spans="1:23" s="86" customFormat="1" ht="15" customHeight="1" x14ac:dyDescent="0.2">
      <c r="A50" s="284" t="s">
        <v>52</v>
      </c>
      <c r="B50" s="284"/>
      <c r="C50" s="86" t="s">
        <v>53</v>
      </c>
      <c r="E50" s="93"/>
      <c r="F50" s="93"/>
      <c r="H50" s="90"/>
      <c r="I50" s="90"/>
      <c r="J50" s="90"/>
      <c r="K50" s="90"/>
      <c r="L50" s="90"/>
      <c r="M50" s="90"/>
      <c r="N50" s="94"/>
      <c r="R50" s="88"/>
      <c r="S50" s="88"/>
      <c r="T50" s="88"/>
      <c r="U50" s="88"/>
      <c r="V50" s="88"/>
    </row>
    <row r="51" spans="1:23" s="7" customFormat="1" ht="15" x14ac:dyDescent="0.25">
      <c r="A51" s="83"/>
      <c r="B51" s="83"/>
      <c r="C51" s="83"/>
      <c r="D51" s="83"/>
      <c r="E51" s="83"/>
      <c r="F51" s="83"/>
      <c r="G51" s="83"/>
      <c r="H51" s="83"/>
      <c r="I51" s="83"/>
      <c r="J51" s="83"/>
      <c r="K51" s="83"/>
      <c r="L51" s="83"/>
      <c r="M51" s="83"/>
      <c r="N51" s="83"/>
      <c r="O51" s="83"/>
      <c r="P51" s="83"/>
      <c r="R51" s="10"/>
      <c r="S51" s="10"/>
      <c r="T51" s="10"/>
      <c r="U51" s="10"/>
      <c r="V51" s="10"/>
    </row>
    <row r="52" spans="1:23" s="7" customFormat="1" x14ac:dyDescent="0.2">
      <c r="A52" s="1"/>
      <c r="D52" s="1"/>
      <c r="E52" s="1"/>
      <c r="F52" s="1"/>
      <c r="G52" s="1"/>
      <c r="H52" s="1"/>
      <c r="I52" s="1"/>
      <c r="J52" s="71"/>
      <c r="K52" s="71"/>
      <c r="L52" s="71"/>
      <c r="M52" s="71"/>
      <c r="N52" s="71"/>
      <c r="P52" s="1"/>
      <c r="Q52" s="1"/>
      <c r="R52" s="3"/>
      <c r="S52" s="3"/>
      <c r="T52" s="4"/>
      <c r="U52" s="4"/>
      <c r="V52" s="4"/>
      <c r="W52" s="1"/>
    </row>
    <row r="53" spans="1:23" s="7" customFormat="1" x14ac:dyDescent="0.2">
      <c r="A53" s="1"/>
      <c r="D53" s="1"/>
      <c r="E53" s="1"/>
      <c r="F53" s="1"/>
      <c r="G53" s="1"/>
      <c r="H53" s="1"/>
      <c r="I53" s="1"/>
      <c r="J53" s="71"/>
      <c r="K53" s="71"/>
      <c r="L53" s="71"/>
      <c r="M53" s="71"/>
      <c r="N53" s="71"/>
      <c r="P53" s="1"/>
      <c r="Q53" s="1"/>
      <c r="R53" s="3"/>
      <c r="S53" s="3"/>
      <c r="T53" s="4"/>
      <c r="U53" s="4"/>
      <c r="V53" s="4"/>
      <c r="W53" s="1"/>
    </row>
    <row r="54" spans="1:23" s="7" customFormat="1" x14ac:dyDescent="0.2">
      <c r="A54" s="1"/>
      <c r="D54" s="1"/>
      <c r="E54" s="1"/>
      <c r="F54" s="1"/>
      <c r="G54" s="1"/>
      <c r="H54" s="1"/>
      <c r="I54" s="1"/>
      <c r="J54" s="71"/>
      <c r="K54" s="71"/>
      <c r="L54" s="71"/>
      <c r="M54" s="71"/>
      <c r="N54" s="71"/>
      <c r="P54" s="1"/>
      <c r="Q54" s="1"/>
      <c r="R54" s="3"/>
      <c r="S54" s="3"/>
      <c r="T54" s="4"/>
      <c r="U54" s="4"/>
      <c r="V54" s="4"/>
      <c r="W54" s="1"/>
    </row>
    <row r="55" spans="1:23" s="7" customFormat="1" x14ac:dyDescent="0.2">
      <c r="A55" s="1"/>
      <c r="D55" s="1"/>
      <c r="E55" s="1"/>
      <c r="F55" s="1"/>
      <c r="G55" s="1"/>
      <c r="H55" s="1"/>
      <c r="I55" s="1"/>
      <c r="J55" s="71"/>
      <c r="K55" s="71"/>
      <c r="L55" s="71"/>
      <c r="M55" s="71"/>
      <c r="N55" s="71"/>
      <c r="P55" s="1"/>
      <c r="Q55" s="1"/>
      <c r="R55" s="3"/>
      <c r="S55" s="3"/>
      <c r="T55" s="4"/>
      <c r="U55" s="4"/>
      <c r="V55" s="4"/>
      <c r="W55" s="1"/>
    </row>
    <row r="56" spans="1:23" s="7" customFormat="1" x14ac:dyDescent="0.2">
      <c r="A56" s="1"/>
      <c r="D56" s="1"/>
      <c r="E56" s="1"/>
      <c r="F56" s="1"/>
      <c r="G56" s="1"/>
      <c r="H56" s="1"/>
      <c r="I56" s="1"/>
      <c r="J56" s="1"/>
      <c r="K56" s="1"/>
      <c r="L56" s="1"/>
      <c r="M56" s="1"/>
      <c r="N56" s="72"/>
      <c r="P56" s="1"/>
      <c r="Q56" s="1"/>
      <c r="R56" s="3"/>
      <c r="S56" s="3"/>
      <c r="T56" s="4"/>
      <c r="U56" s="4"/>
      <c r="V56" s="4"/>
      <c r="W56" s="1"/>
    </row>
  </sheetData>
  <mergeCells count="13">
    <mergeCell ref="A1:Q1"/>
    <mergeCell ref="A2:Q2"/>
    <mergeCell ref="A3:Q3"/>
    <mergeCell ref="A4:Q4"/>
    <mergeCell ref="E8:E9"/>
    <mergeCell ref="G8:G9"/>
    <mergeCell ref="J8:J9"/>
    <mergeCell ref="L8:L9"/>
    <mergeCell ref="N20:N21"/>
    <mergeCell ref="P20:P21"/>
    <mergeCell ref="A48:B48"/>
    <mergeCell ref="A49:B49"/>
    <mergeCell ref="A50:B50"/>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30</vt:i4>
      </vt:variant>
    </vt:vector>
  </HeadingPairs>
  <TitlesOfParts>
    <vt:vector size="60" baseType="lpstr">
      <vt:lpstr>ene 2015 directa </vt:lpstr>
      <vt:lpstr>FEB 2015 directa  </vt:lpstr>
      <vt:lpstr>Mar directa </vt:lpstr>
      <vt:lpstr>Abr directa</vt:lpstr>
      <vt:lpstr>May directa</vt:lpstr>
      <vt:lpstr>Jun directa</vt:lpstr>
      <vt:lpstr>Jul directa</vt:lpstr>
      <vt:lpstr>Ago directa</vt:lpstr>
      <vt:lpstr>Sep directa</vt:lpstr>
      <vt:lpstr>Oct directa</vt:lpstr>
      <vt:lpstr>Nov directa</vt:lpstr>
      <vt:lpstr>Dic directa 2015</vt:lpstr>
      <vt:lpstr>Ene 2016</vt:lpstr>
      <vt:lpstr>Feb 2016</vt:lpstr>
      <vt:lpstr>Marz 2016</vt:lpstr>
      <vt:lpstr>Abri 2016</vt:lpstr>
      <vt:lpstr>Mayo 2016</vt:lpstr>
      <vt:lpstr>Junio 2016</vt:lpstr>
      <vt:lpstr>Julio 2016</vt:lpstr>
      <vt:lpstr>Agos 2016</vt:lpstr>
      <vt:lpstr>Sept 2016</vt:lpstr>
      <vt:lpstr>Oct-2016</vt:lpstr>
      <vt:lpstr>Nov-2016</vt:lpstr>
      <vt:lpstr>Dic-2016</vt:lpstr>
      <vt:lpstr>Ene-17</vt:lpstr>
      <vt:lpstr>Feb-17</vt:lpstr>
      <vt:lpstr>Mar-17</vt:lpstr>
      <vt:lpstr>Abr-17</vt:lpstr>
      <vt:lpstr>Jun-17</vt:lpstr>
      <vt:lpstr>JUNIO 2023</vt:lpstr>
      <vt:lpstr>'Abr directa'!Área_de_impresión</vt:lpstr>
      <vt:lpstr>'Abr-17'!Área_de_impresión</vt:lpstr>
      <vt:lpstr>'Abri 2016'!Área_de_impresión</vt:lpstr>
      <vt:lpstr>'Ago directa'!Área_de_impresión</vt:lpstr>
      <vt:lpstr>'Agos 2016'!Área_de_impresión</vt:lpstr>
      <vt:lpstr>'Dic directa 2015'!Área_de_impresión</vt:lpstr>
      <vt:lpstr>'Dic-2016'!Área_de_impresión</vt:lpstr>
      <vt:lpstr>'ene 2015 directa '!Área_de_impresión</vt:lpstr>
      <vt:lpstr>'Ene 2016'!Área_de_impresión</vt:lpstr>
      <vt:lpstr>'Ene-17'!Área_de_impresión</vt:lpstr>
      <vt:lpstr>'FEB 2015 directa  '!Área_de_impresión</vt:lpstr>
      <vt:lpstr>'Feb 2016'!Área_de_impresión</vt:lpstr>
      <vt:lpstr>'Feb-17'!Área_de_impresión</vt:lpstr>
      <vt:lpstr>'Jul directa'!Área_de_impresión</vt:lpstr>
      <vt:lpstr>'Julio 2016'!Área_de_impresión</vt:lpstr>
      <vt:lpstr>'Jun directa'!Área_de_impresión</vt:lpstr>
      <vt:lpstr>'Jun-17'!Área_de_impresión</vt:lpstr>
      <vt:lpstr>'Junio 2016'!Área_de_impresión</vt:lpstr>
      <vt:lpstr>'JUNIO 2023'!Área_de_impresión</vt:lpstr>
      <vt:lpstr>'Mar directa '!Área_de_impresión</vt:lpstr>
      <vt:lpstr>'Mar-17'!Área_de_impresión</vt:lpstr>
      <vt:lpstr>'Marz 2016'!Área_de_impresión</vt:lpstr>
      <vt:lpstr>'May directa'!Área_de_impresión</vt:lpstr>
      <vt:lpstr>'Mayo 2016'!Área_de_impresión</vt:lpstr>
      <vt:lpstr>'Nov directa'!Área_de_impresión</vt:lpstr>
      <vt:lpstr>'Nov-2016'!Área_de_impresión</vt:lpstr>
      <vt:lpstr>'Oct directa'!Área_de_impresión</vt:lpstr>
      <vt:lpstr>'Oct-2016'!Área_de_impresión</vt:lpstr>
      <vt:lpstr>'Sep directa'!Área_de_impresión</vt:lpstr>
      <vt:lpstr>'Sept 2016'!Área_de_impresión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 Ortega Aragon</dc:creator>
  <cp:lastModifiedBy>Andrea Marcela Garcia Salas</cp:lastModifiedBy>
  <cp:lastPrinted>2026-01-13T20:00:39Z</cp:lastPrinted>
  <dcterms:created xsi:type="dcterms:W3CDTF">2015-02-26T02:12:14Z</dcterms:created>
  <dcterms:modified xsi:type="dcterms:W3CDTF">2026-01-13T20:00:41Z</dcterms:modified>
</cp:coreProperties>
</file>