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Informe Analitico de la Deuda Pública LDF\2023\3ER TRIM\"/>
    </mc:Choice>
  </mc:AlternateContent>
  <xr:revisionPtr revIDLastSave="0" documentId="13_ncr:1_{DD9FF0F0-2541-41BD-B8D3-3227F362B440}" xr6:coauthVersionLast="45" xr6:coauthVersionMax="47" xr10:uidLastSave="{00000000-0000-0000-0000-000000000000}"/>
  <bookViews>
    <workbookView xWindow="28680" yWindow="-120" windowWidth="24240" windowHeight="13140" tabRatio="775" xr2:uid="{00000000-000D-0000-FFFF-FFFF00000000}"/>
  </bookViews>
  <sheets>
    <sheet name="2TRIM 2023 -Formato 2" sheetId="20" r:id="rId1"/>
    <sheet name="2019 Trim 4-Formato 2 Criterios" sheetId="21" state="hidden" r:id="rId2"/>
  </sheets>
  <definedNames>
    <definedName name="_xlnm.Print_Area" localSheetId="0">'2TRIM 2023 -Formato 2'!$A$1:$M$81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20" l="1"/>
  <c r="J22" i="20" l="1"/>
  <c r="H22" i="20" l="1"/>
  <c r="H21" i="20" s="1"/>
  <c r="F21" i="20" l="1"/>
  <c r="I22" i="20"/>
  <c r="G22" i="20"/>
  <c r="F22" i="20"/>
  <c r="K22" i="20"/>
  <c r="J9" i="20" l="1"/>
  <c r="J10" i="20"/>
  <c r="J56" i="20" l="1"/>
  <c r="J55" i="20"/>
  <c r="J23" i="20" l="1"/>
  <c r="J24" i="20"/>
  <c r="H8" i="20" l="1"/>
  <c r="H17" i="20"/>
  <c r="J39" i="20" l="1"/>
  <c r="J40" i="20"/>
  <c r="J41" i="20"/>
  <c r="J42" i="20"/>
  <c r="J38" i="20"/>
  <c r="J15" i="20" l="1"/>
  <c r="I7" i="20"/>
  <c r="L8" i="20"/>
  <c r="G8" i="20"/>
  <c r="F8" i="20"/>
  <c r="K8" i="20" l="1"/>
  <c r="J11" i="20"/>
  <c r="J12" i="20"/>
  <c r="J13" i="20"/>
  <c r="J14" i="20"/>
  <c r="J8" i="20" l="1"/>
  <c r="L22" i="20" l="1"/>
  <c r="G19" i="20" l="1"/>
  <c r="H19" i="20"/>
  <c r="H7" i="20" s="1"/>
  <c r="I19" i="20"/>
  <c r="J19" i="20"/>
  <c r="K19" i="20"/>
  <c r="L19" i="20"/>
  <c r="G17" i="20"/>
  <c r="I17" i="20"/>
  <c r="J17" i="20"/>
  <c r="K17" i="20"/>
  <c r="L17" i="20"/>
  <c r="J7" i="20" l="1"/>
  <c r="L7" i="20"/>
  <c r="G7" i="20"/>
  <c r="J37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G8" i="21"/>
  <c r="J36" i="21"/>
  <c r="J35" i="21" s="1"/>
  <c r="K35" i="21"/>
  <c r="K7" i="21" s="1"/>
  <c r="K59" i="21" s="1"/>
  <c r="I8" i="21"/>
  <c r="I35" i="21"/>
  <c r="G35" i="21"/>
  <c r="F8" i="21"/>
  <c r="L7" i="21" l="1"/>
  <c r="L59" i="21" s="1"/>
  <c r="G7" i="21"/>
  <c r="G59" i="21" s="1"/>
  <c r="F7" i="21"/>
  <c r="F59" i="21" s="1"/>
  <c r="H7" i="21"/>
  <c r="H59" i="21" s="1"/>
  <c r="I7" i="21"/>
  <c r="I59" i="21" s="1"/>
  <c r="J34" i="20"/>
  <c r="J33" i="20" l="1"/>
  <c r="J25" i="20" l="1"/>
  <c r="J26" i="20"/>
  <c r="J27" i="20"/>
  <c r="J28" i="20"/>
  <c r="J30" i="20"/>
  <c r="J31" i="20"/>
  <c r="J32" i="20"/>
  <c r="J21" i="20" l="1"/>
  <c r="J6" i="20" s="1"/>
  <c r="J53" i="20" s="1"/>
  <c r="K48" i="20"/>
  <c r="J48" i="20"/>
  <c r="H48" i="20"/>
  <c r="F48" i="20"/>
  <c r="L50" i="20"/>
  <c r="K50" i="20"/>
  <c r="I50" i="20"/>
  <c r="H50" i="20"/>
  <c r="G50" i="20"/>
  <c r="G21" i="20" s="1"/>
  <c r="F50" i="20"/>
  <c r="F19" i="20"/>
  <c r="F17" i="20"/>
  <c r="H6" i="20" l="1"/>
  <c r="H53" i="20" s="1"/>
  <c r="K21" i="20"/>
  <c r="F7" i="20"/>
  <c r="I21" i="20"/>
  <c r="I6" i="20" s="1"/>
  <c r="K7" i="20"/>
  <c r="L21" i="20"/>
  <c r="G6" i="20"/>
  <c r="G53" i="20" s="1"/>
  <c r="K6" i="20" l="1"/>
  <c r="K53" i="20" s="1"/>
  <c r="L6" i="20"/>
  <c r="L53" i="20" s="1"/>
  <c r="F6" i="20"/>
  <c r="F53" i="20" s="1"/>
  <c r="I53" i="20"/>
</calcChain>
</file>

<file path=xl/sharedStrings.xml><?xml version="1.0" encoding="utf-8"?>
<sst xmlns="http://schemas.openxmlformats.org/spreadsheetml/2006/main" count="275" uniqueCount="124">
  <si>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</si>
  <si>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</si>
  <si>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</si>
  <si>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</si>
  <si>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</si>
  <si>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</si>
  <si>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</si>
  <si>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</si>
  <si>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</si>
  <si>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</si>
  <si>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</si>
  <si>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</si>
  <si>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</si>
  <si>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</si>
  <si>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</si>
  <si>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</si>
  <si>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</si>
  <si>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</si>
  <si>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</si>
  <si>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</si>
  <si>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</si>
  <si>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</si>
  <si>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</si>
  <si>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</si>
  <si>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</si>
  <si>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</si>
  <si>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</si>
  <si>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</si>
  <si>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</si>
  <si>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</si>
  <si>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</si>
  <si>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</si>
  <si>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</si>
  <si>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</si>
  <si>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</si>
  <si>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</si>
  <si>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</si>
  <si>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</si>
  <si>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</si>
  <si>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</si>
  <si>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</si>
  <si>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</si>
  <si>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</si>
  <si>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</si>
  <si>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</si>
  <si>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</si>
  <si>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</si>
  <si>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</si>
  <si>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</si>
  <si>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</si>
  <si>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</si>
  <si>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</si>
  <si>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</si>
  <si>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</si>
  <si>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</si>
  <si>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</si>
  <si>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</si>
  <si>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</si>
  <si>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</si>
  <si>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</si>
  <si>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</si>
  <si>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</si>
  <si>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</si>
  <si>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</si>
  <si>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</si>
  <si>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</si>
  <si>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</si>
  <si>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</si>
  <si>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</si>
  <si>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</si>
  <si>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</si>
  <si>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</si>
  <si>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</si>
  <si>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</si>
  <si>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</si>
  <si>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</si>
  <si>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</si>
  <si>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</si>
  <si>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</si>
  <si>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</si>
  <si>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</si>
  <si>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</si>
  <si>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</si>
  <si>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</si>
  <si>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</si>
  <si>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</si>
  <si>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</si>
  <si>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</si>
  <si>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</si>
  <si>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</si>
  <si>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</si>
  <si>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</si>
  <si>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</si>
  <si>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</si>
  <si>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</si>
  <si>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</si>
  <si>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</si>
  <si>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</si>
  <si>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</si>
  <si>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</si>
  <si>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</si>
  <si>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</si>
  <si>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</si>
  <si>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</si>
  <si>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</si>
  <si>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</si>
  <si>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</si>
  <si>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Comisiones y Costos Relacionados (o)</t>
  </si>
  <si>
    <t>Gobierno del Estado de Chihuahua  (a)</t>
  </si>
  <si>
    <t>Banobras ***</t>
  </si>
  <si>
    <t>BBVA</t>
  </si>
  <si>
    <t>Azteca</t>
  </si>
  <si>
    <t>TIIE + 0.72</t>
  </si>
  <si>
    <t xml:space="preserve">TIIE + 0.43 </t>
  </si>
  <si>
    <t>TIIE + 0.40</t>
  </si>
  <si>
    <t>TIIE + 0.45</t>
  </si>
  <si>
    <t>TIIE + 0.47</t>
  </si>
  <si>
    <t>TIIE + 0.66</t>
  </si>
  <si>
    <t>Saldo al 31 de diciembre de 2022 (d)</t>
  </si>
  <si>
    <t>Del 1 de enero al 30 de septiembre de 2023 (b)</t>
  </si>
  <si>
    <t>Banobras 169 MDP</t>
  </si>
  <si>
    <t xml:space="preserve">FAFEF </t>
  </si>
  <si>
    <t>*** Se presenta el Valor Nominal del Bono Cupón Cero al mes de junio de 2023 debido a que no se recibieron en tiempo al saldo al 30 de spetiembre de 2023 por parte de Banobras. Se actualizara en el siguiente trimestre.</t>
  </si>
  <si>
    <r>
      <t>**Las Emisiones bursátiles emitidas por Fideicomisos Carreteros y  Créditos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tienen una variacion de saldo  por el valor de la UDI en referencia.  Las emisiones bursátiles emitidas en UDI´s tienen una variacion de saldo  por el valor de la UDI en referencia.  En gosto 2022 el valor de la emisión es de 2,099,644,351.2 UDIS. El valor de la UDI a la fecha de pago fue de $7.452286 pesos. El saldo en UDIS al 31 de diciembre de 2022 era de 2,099,644,351.2 UDIS. El valor de la UDI a la fecha de pago fue de $7.452286 pesos. De acuerdo al último pago de servicio de la deuda en agosto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2023 valor de la emisión es de  2,042,471,073.60  UDIS. El valor de la UDI a la fecha de pago fue de $7.809109 pesos.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</si>
</sst>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65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/>
    <xf numFmtId="43" fontId="1" fillId="0" borderId="0" xfId="1" applyNumberFormat="1" applyFont="1" applyFill="1" applyBorder="1" applyAlignment="1">
      <alignment vertical="top" wrapText="1"/>
    </xf>
    <xf numFmtId="44" fontId="5" fillId="0" borderId="0" xfId="1" applyNumberFormat="1" applyFont="1" applyFill="1" applyBorder="1"/>
    <xf numFmtId="43" fontId="24" fillId="0" borderId="11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vertical="top" wrapText="1"/>
    </xf>
    <xf numFmtId="43" fontId="16" fillId="0" borderId="11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16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6" fillId="0" borderId="0" xfId="7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vertical="top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0" fontId="5" fillId="0" borderId="0" xfId="3" applyNumberFormat="1" applyFont="1" applyBorder="1"/>
    <xf numFmtId="164" fontId="17" fillId="0" borderId="8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/>
    <xf numFmtId="164" fontId="3" fillId="0" borderId="8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164" fontId="0" fillId="0" borderId="0" xfId="1" applyNumberFormat="1" applyFont="1"/>
    <xf numFmtId="164" fontId="0" fillId="0" borderId="0" xfId="1" applyNumberFormat="1" applyFont="1" applyFill="1"/>
    <xf numFmtId="0" fontId="0" fillId="5" borderId="0" xfId="0" applyFill="1"/>
    <xf numFmtId="43" fontId="5" fillId="0" borderId="11" xfId="1" applyNumberFormat="1" applyFont="1" applyFill="1" applyBorder="1"/>
    <xf numFmtId="44" fontId="5" fillId="0" borderId="0" xfId="0" applyNumberFormat="1" applyFont="1"/>
    <xf numFmtId="164" fontId="16" fillId="0" borderId="11" xfId="1" applyNumberFormat="1" applyFont="1" applyFill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7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3" xfId="4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V86"/>
  <sheetViews>
    <sheetView showGridLines="0" tabSelected="1" topLeftCell="A40" zoomScaleNormal="100" workbookViewId="0">
      <selection activeCell="I61" sqref="I61"/>
    </sheetView>
  </sheetViews>
  <sheetFormatPr baseColWidth="10" defaultColWidth="11.42578125" defaultRowHeight="15" outlineLevelRow="1" x14ac:dyDescent="0.25"/>
  <cols>
    <col min="1" max="1" width="3.7109375" style="15" customWidth="1"/>
    <col min="2" max="2" width="4.5703125" style="15" customWidth="1"/>
    <col min="3" max="3" width="2.7109375" style="15" customWidth="1"/>
    <col min="4" max="4" width="5" style="15" customWidth="1"/>
    <col min="5" max="5" width="31.28515625" style="15" customWidth="1"/>
    <col min="6" max="6" width="18.28515625" style="15" bestFit="1" customWidth="1"/>
    <col min="7" max="7" width="16.140625" style="15" bestFit="1" customWidth="1"/>
    <col min="8" max="8" width="17.140625" style="15" customWidth="1"/>
    <col min="9" max="9" width="16.140625" style="15" bestFit="1" customWidth="1"/>
    <col min="10" max="10" width="18.140625" style="15" bestFit="1" customWidth="1"/>
    <col min="11" max="11" width="17.28515625" style="15" customWidth="1"/>
    <col min="12" max="12" width="16.7109375" style="15" customWidth="1"/>
    <col min="13" max="13" width="3.42578125" style="15" customWidth="1"/>
    <col min="14" max="14" width="19.5703125" style="66" customWidth="1"/>
    <col min="15" max="15" width="17" style="66" bestFit="1" customWidth="1"/>
    <col min="16" max="16" width="17.7109375" style="66" bestFit="1" customWidth="1"/>
    <col min="17" max="16384" width="11.42578125" style="15"/>
  </cols>
  <sheetData>
    <row r="1" spans="2:16" s="1" customFormat="1" ht="20.45" customHeight="1" x14ac:dyDescent="0.25">
      <c r="B1" s="137" t="s">
        <v>108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N1" s="66"/>
      <c r="O1" s="66"/>
      <c r="P1" s="66"/>
    </row>
    <row r="2" spans="2:16" s="1" customFormat="1" ht="15" customHeight="1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N2" s="66"/>
      <c r="O2" s="66"/>
      <c r="P2" s="66"/>
    </row>
    <row r="3" spans="2:16" s="1" customFormat="1" ht="16.149999999999999" customHeight="1" x14ac:dyDescent="0.25">
      <c r="B3" s="139" t="s">
        <v>119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N3" s="66"/>
      <c r="O3" s="66"/>
      <c r="P3" s="66"/>
    </row>
    <row r="4" spans="2:16" s="1" customFormat="1" ht="12.6" customHeight="1" x14ac:dyDescent="0.25">
      <c r="B4" s="140" t="s">
        <v>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N4" s="66"/>
      <c r="O4" s="66"/>
      <c r="P4" s="66"/>
    </row>
    <row r="5" spans="2:16" ht="73.900000000000006" customHeight="1" x14ac:dyDescent="0.25">
      <c r="B5" s="141" t="s">
        <v>6</v>
      </c>
      <c r="C5" s="142"/>
      <c r="D5" s="142"/>
      <c r="E5" s="143"/>
      <c r="F5" s="96" t="s">
        <v>118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6" ht="16.899999999999999" customHeight="1" x14ac:dyDescent="0.25">
      <c r="B6" s="17" t="s">
        <v>2</v>
      </c>
      <c r="C6" s="18"/>
      <c r="D6" s="18"/>
      <c r="E6" s="18"/>
      <c r="F6" s="19">
        <f t="shared" ref="F6:L6" si="0">SUM(F7,F21)</f>
        <v>34667851537.243134</v>
      </c>
      <c r="G6" s="19">
        <f t="shared" si="0"/>
        <v>3710990421.75</v>
      </c>
      <c r="H6" s="19">
        <f>SUM(H7,H21)</f>
        <v>5085106191.6028614</v>
      </c>
      <c r="I6" s="19">
        <f t="shared" si="0"/>
        <v>0</v>
      </c>
      <c r="J6" s="19">
        <f>SUM(J7,J21)</f>
        <v>33293735767.610283</v>
      </c>
      <c r="K6" s="19">
        <f>SUM(K7,K21)</f>
        <v>3074547973.6632738</v>
      </c>
      <c r="L6" s="20">
        <f t="shared" si="0"/>
        <v>0</v>
      </c>
      <c r="N6" s="131"/>
      <c r="O6" s="115"/>
    </row>
    <row r="7" spans="2:16" ht="16.899999999999999" customHeight="1" x14ac:dyDescent="0.25">
      <c r="B7" s="106"/>
      <c r="C7" s="27" t="s">
        <v>3</v>
      </c>
      <c r="D7" s="107"/>
      <c r="E7" s="107"/>
      <c r="F7" s="127">
        <f>SUM(F8,F17,F19)</f>
        <v>2041690000</v>
      </c>
      <c r="G7" s="128">
        <f>SUM(G8,G17,G19)</f>
        <v>0</v>
      </c>
      <c r="H7" s="128">
        <f>SUM(H8,H17,H19)</f>
        <v>1557710000</v>
      </c>
      <c r="I7" s="128">
        <f>SUM(I8:I16)</f>
        <v>0</v>
      </c>
      <c r="J7" s="128">
        <f>SUM(J8,J17,J19)</f>
        <v>483980000</v>
      </c>
      <c r="K7" s="128">
        <f>SUM(K8,K17,K19)</f>
        <v>121794049.02316667</v>
      </c>
      <c r="L7" s="40">
        <f>SUM(L8,L17,L19)</f>
        <v>0</v>
      </c>
      <c r="N7" s="131"/>
      <c r="O7" s="115"/>
    </row>
    <row r="8" spans="2:16" ht="15.6" customHeight="1" x14ac:dyDescent="0.25">
      <c r="B8" s="47"/>
      <c r="C8" s="41"/>
      <c r="D8" s="58" t="s">
        <v>25</v>
      </c>
      <c r="E8" s="37"/>
      <c r="F8" s="59">
        <f>SUM(F9:F15)</f>
        <v>2041690000</v>
      </c>
      <c r="G8" s="59">
        <f>SUM(G9:G15)</f>
        <v>0</v>
      </c>
      <c r="H8" s="59">
        <f>SUM(H9:H15)</f>
        <v>1557710000</v>
      </c>
      <c r="I8" s="59">
        <v>0</v>
      </c>
      <c r="J8" s="59">
        <f>SUM(J9:J15)</f>
        <v>483980000</v>
      </c>
      <c r="K8" s="59">
        <f>SUM(K9:K15)</f>
        <v>121794049.02316667</v>
      </c>
      <c r="L8" s="60">
        <f>SUM(L9:L15)</f>
        <v>0</v>
      </c>
      <c r="N8" s="131"/>
      <c r="O8" s="115"/>
    </row>
    <row r="9" spans="2:16" s="13" customFormat="1" ht="16.149999999999999" customHeight="1" outlineLevel="1" x14ac:dyDescent="0.25">
      <c r="B9" s="118"/>
      <c r="C9" s="6"/>
      <c r="D9" s="10"/>
      <c r="E9" s="12" t="s">
        <v>49</v>
      </c>
      <c r="F9" s="43">
        <v>300000000</v>
      </c>
      <c r="G9" s="43">
        <v>0</v>
      </c>
      <c r="H9" s="43">
        <v>224910000</v>
      </c>
      <c r="I9" s="43">
        <v>0</v>
      </c>
      <c r="J9" s="43">
        <f>F9+G9-H9+I9</f>
        <v>75090000</v>
      </c>
      <c r="K9" s="43">
        <v>17926900.782916665</v>
      </c>
      <c r="L9" s="42"/>
      <c r="N9" s="132"/>
      <c r="O9" s="116"/>
      <c r="P9" s="67"/>
    </row>
    <row r="10" spans="2:16" s="13" customFormat="1" ht="16.149999999999999" customHeight="1" outlineLevel="1" x14ac:dyDescent="0.25">
      <c r="B10" s="118"/>
      <c r="C10" s="6"/>
      <c r="D10" s="10"/>
      <c r="E10" s="12" t="s">
        <v>43</v>
      </c>
      <c r="F10" s="43">
        <v>183340000</v>
      </c>
      <c r="G10" s="43">
        <v>0</v>
      </c>
      <c r="H10" s="43">
        <v>149940000</v>
      </c>
      <c r="I10" s="43">
        <v>0</v>
      </c>
      <c r="J10" s="43">
        <f>F10+G10-H10+I10</f>
        <v>33400000</v>
      </c>
      <c r="K10" s="43">
        <v>10357330.682833333</v>
      </c>
      <c r="L10" s="42"/>
      <c r="N10" s="132"/>
      <c r="O10" s="116"/>
      <c r="P10" s="67"/>
    </row>
    <row r="11" spans="2:16" s="13" customFormat="1" ht="16.149999999999999" customHeight="1" outlineLevel="1" x14ac:dyDescent="0.25">
      <c r="B11" s="118"/>
      <c r="C11" s="6"/>
      <c r="D11" s="10"/>
      <c r="E11" s="12" t="s">
        <v>43</v>
      </c>
      <c r="F11" s="43">
        <v>458350000</v>
      </c>
      <c r="G11" s="43">
        <v>0</v>
      </c>
      <c r="H11" s="43">
        <v>374850000</v>
      </c>
      <c r="I11" s="43">
        <v>0</v>
      </c>
      <c r="J11" s="43">
        <f t="shared" ref="J11:J14" si="1">F11+G11-H11+I11</f>
        <v>83500000</v>
      </c>
      <c r="K11" s="43">
        <v>25826641.03875</v>
      </c>
      <c r="L11" s="42"/>
      <c r="N11" s="132"/>
      <c r="O11" s="116"/>
      <c r="P11" s="67"/>
    </row>
    <row r="12" spans="2:16" s="13" customFormat="1" ht="16.149999999999999" customHeight="1" outlineLevel="1" x14ac:dyDescent="0.25">
      <c r="B12" s="118"/>
      <c r="C12" s="6"/>
      <c r="D12" s="10"/>
      <c r="E12" s="12" t="s">
        <v>111</v>
      </c>
      <c r="F12" s="43">
        <v>200000000</v>
      </c>
      <c r="G12" s="43">
        <v>0</v>
      </c>
      <c r="H12" s="43">
        <v>149940000</v>
      </c>
      <c r="I12" s="43">
        <v>0</v>
      </c>
      <c r="J12" s="43">
        <f t="shared" si="1"/>
        <v>50060000</v>
      </c>
      <c r="K12" s="43">
        <v>12334042.557055555</v>
      </c>
      <c r="L12" s="42"/>
      <c r="N12" s="132"/>
      <c r="O12" s="116"/>
      <c r="P12" s="67"/>
    </row>
    <row r="13" spans="2:16" s="13" customFormat="1" ht="16.149999999999999" customHeight="1" outlineLevel="1" x14ac:dyDescent="0.25">
      <c r="B13" s="118"/>
      <c r="C13" s="6"/>
      <c r="D13" s="10"/>
      <c r="E13" s="12" t="s">
        <v>111</v>
      </c>
      <c r="F13" s="43">
        <v>300000000</v>
      </c>
      <c r="G13" s="43">
        <v>0</v>
      </c>
      <c r="H13" s="43">
        <v>224910000</v>
      </c>
      <c r="I13" s="43">
        <v>0</v>
      </c>
      <c r="J13" s="43">
        <f t="shared" si="1"/>
        <v>75090000</v>
      </c>
      <c r="K13" s="43">
        <v>18580836.050999999</v>
      </c>
      <c r="L13" s="42"/>
      <c r="N13" s="67"/>
      <c r="O13" s="116"/>
      <c r="P13" s="67"/>
    </row>
    <row r="14" spans="2:16" s="13" customFormat="1" ht="16.149999999999999" customHeight="1" outlineLevel="1" x14ac:dyDescent="0.25">
      <c r="B14" s="118"/>
      <c r="C14" s="6"/>
      <c r="D14" s="10"/>
      <c r="E14" s="12" t="s">
        <v>110</v>
      </c>
      <c r="F14" s="43">
        <v>400000000</v>
      </c>
      <c r="G14" s="43">
        <v>0</v>
      </c>
      <c r="H14" s="43">
        <v>299880000</v>
      </c>
      <c r="I14" s="43">
        <v>0</v>
      </c>
      <c r="J14" s="43">
        <f t="shared" si="1"/>
        <v>100120000</v>
      </c>
      <c r="K14" s="43">
        <v>24678406.882444445</v>
      </c>
      <c r="L14" s="42"/>
      <c r="N14" s="67"/>
      <c r="O14" s="116"/>
      <c r="P14" s="67"/>
    </row>
    <row r="15" spans="2:16" s="13" customFormat="1" ht="16.149999999999999" customHeight="1" outlineLevel="1" x14ac:dyDescent="0.25">
      <c r="B15" s="118"/>
      <c r="C15" s="6"/>
      <c r="D15" s="10"/>
      <c r="E15" s="12" t="s">
        <v>49</v>
      </c>
      <c r="F15" s="43">
        <v>200000000</v>
      </c>
      <c r="G15" s="43">
        <v>0</v>
      </c>
      <c r="H15" s="43">
        <v>133280000</v>
      </c>
      <c r="I15" s="43">
        <v>0</v>
      </c>
      <c r="J15" s="43">
        <f>F15+G15-H15+I15</f>
        <v>66720000</v>
      </c>
      <c r="K15" s="43">
        <v>12089891.028166665</v>
      </c>
      <c r="L15" s="42"/>
      <c r="N15" s="67"/>
      <c r="O15" s="116"/>
      <c r="P15" s="67"/>
    </row>
    <row r="16" spans="2:16" s="13" customFormat="1" ht="12.6" customHeight="1" x14ac:dyDescent="0.25">
      <c r="B16" s="11"/>
      <c r="C16" s="6"/>
      <c r="D16" s="10"/>
      <c r="E16" s="12"/>
      <c r="F16" s="101"/>
      <c r="G16" s="101"/>
      <c r="H16" s="101"/>
      <c r="I16" s="103"/>
      <c r="J16" s="103"/>
      <c r="K16" s="103"/>
      <c r="L16" s="42"/>
      <c r="O16" s="117"/>
      <c r="P16" s="67"/>
    </row>
    <row r="17" spans="2:16" x14ac:dyDescent="0.25">
      <c r="B17" s="11"/>
      <c r="C17" s="6"/>
      <c r="D17" s="6" t="s">
        <v>26</v>
      </c>
      <c r="E17" s="10"/>
      <c r="F17" s="102">
        <f>SUM(F18)</f>
        <v>0</v>
      </c>
      <c r="G17" s="102">
        <f t="shared" ref="G17:L17" si="2">SUM(G18)</f>
        <v>0</v>
      </c>
      <c r="H17" s="102">
        <f>SUM(H18)</f>
        <v>0</v>
      </c>
      <c r="I17" s="102">
        <f t="shared" si="2"/>
        <v>0</v>
      </c>
      <c r="J17" s="102">
        <f t="shared" si="2"/>
        <v>0</v>
      </c>
      <c r="K17" s="102">
        <f t="shared" si="2"/>
        <v>0</v>
      </c>
      <c r="L17" s="113">
        <f t="shared" si="2"/>
        <v>0</v>
      </c>
      <c r="O17" s="115"/>
    </row>
    <row r="18" spans="2:16" outlineLevel="1" x14ac:dyDescent="0.25">
      <c r="B18" s="11"/>
      <c r="C18" s="6"/>
      <c r="D18" s="6"/>
      <c r="E18" s="10"/>
      <c r="F18" s="102"/>
      <c r="G18" s="101"/>
      <c r="H18" s="103"/>
      <c r="I18" s="103"/>
      <c r="J18" s="103"/>
      <c r="K18" s="103"/>
      <c r="L18" s="42"/>
      <c r="O18" s="115"/>
    </row>
    <row r="19" spans="2:16" x14ac:dyDescent="0.25">
      <c r="B19" s="47"/>
      <c r="C19" s="6"/>
      <c r="D19" s="6" t="s">
        <v>4</v>
      </c>
      <c r="E19" s="10"/>
      <c r="F19" s="102">
        <f>SUM(F20)</f>
        <v>0</v>
      </c>
      <c r="G19" s="102">
        <f t="shared" ref="G19:L19" si="3">SUM(G20)</f>
        <v>0</v>
      </c>
      <c r="H19" s="102">
        <f t="shared" si="3"/>
        <v>0</v>
      </c>
      <c r="I19" s="102">
        <f t="shared" si="3"/>
        <v>0</v>
      </c>
      <c r="J19" s="102">
        <f t="shared" si="3"/>
        <v>0</v>
      </c>
      <c r="K19" s="102">
        <f t="shared" si="3"/>
        <v>0</v>
      </c>
      <c r="L19" s="113">
        <f t="shared" si="3"/>
        <v>0</v>
      </c>
      <c r="O19" s="115"/>
    </row>
    <row r="20" spans="2:16" outlineLevel="1" x14ac:dyDescent="0.25">
      <c r="B20" s="47"/>
      <c r="C20" s="6"/>
      <c r="D20" s="6"/>
      <c r="E20" s="10"/>
      <c r="F20" s="102"/>
      <c r="G20" s="101"/>
      <c r="H20" s="103"/>
      <c r="I20" s="103"/>
      <c r="J20" s="103"/>
      <c r="K20" s="103"/>
      <c r="L20" s="42"/>
    </row>
    <row r="21" spans="2:16" ht="18.600000000000001" customHeight="1" x14ac:dyDescent="0.25">
      <c r="B21" s="23"/>
      <c r="C21" s="21" t="s">
        <v>5</v>
      </c>
      <c r="D21" s="21"/>
      <c r="E21" s="21"/>
      <c r="F21" s="24">
        <f>SUM(F22,F48,F50)</f>
        <v>32626161537.243137</v>
      </c>
      <c r="G21" s="24">
        <f t="shared" ref="G21:L21" si="4">SUM(G22,G48,G50)</f>
        <v>3710990421.75</v>
      </c>
      <c r="H21" s="24">
        <f>SUM(H22,H48,H50)</f>
        <v>3527396191.6028619</v>
      </c>
      <c r="I21" s="24">
        <f t="shared" si="4"/>
        <v>0</v>
      </c>
      <c r="J21" s="24">
        <f t="shared" si="4"/>
        <v>32809755767.610283</v>
      </c>
      <c r="K21" s="24">
        <f t="shared" si="4"/>
        <v>2952753924.6401072</v>
      </c>
      <c r="L21" s="25">
        <f t="shared" si="4"/>
        <v>0</v>
      </c>
      <c r="N21" s="67"/>
    </row>
    <row r="22" spans="2:16" ht="18.600000000000001" customHeight="1" x14ac:dyDescent="0.25">
      <c r="B22" s="47"/>
      <c r="C22" s="44"/>
      <c r="D22" s="21" t="s">
        <v>27</v>
      </c>
      <c r="E22" s="37"/>
      <c r="F22" s="39">
        <f t="shared" ref="F22:I22" si="5">SUM(F23:F46)</f>
        <v>32626161537.243137</v>
      </c>
      <c r="G22" s="39">
        <f t="shared" si="5"/>
        <v>3710990421.75</v>
      </c>
      <c r="H22" s="39">
        <f>SUM(H23:H46)</f>
        <v>3527396191.6028619</v>
      </c>
      <c r="I22" s="39">
        <f t="shared" si="5"/>
        <v>0</v>
      </c>
      <c r="J22" s="39">
        <f>SUM(J23:J46)</f>
        <v>32809755767.610283</v>
      </c>
      <c r="K22" s="39">
        <f>SUM(K23:K46)</f>
        <v>2952753924.6401072</v>
      </c>
      <c r="L22" s="25">
        <f>SUM(L23:L38)</f>
        <v>0</v>
      </c>
    </row>
    <row r="23" spans="2:16" s="57" customFormat="1" ht="16.899999999999999" customHeight="1" x14ac:dyDescent="0.25">
      <c r="B23" s="47"/>
      <c r="C23" s="72"/>
      <c r="D23" s="74"/>
      <c r="E23" s="6" t="s">
        <v>67</v>
      </c>
      <c r="F23" s="43">
        <v>1485222769.0200002</v>
      </c>
      <c r="G23" s="43">
        <v>0</v>
      </c>
      <c r="H23" s="46">
        <v>1485222769</v>
      </c>
      <c r="I23" s="43">
        <v>0</v>
      </c>
      <c r="J23" s="43">
        <f>F23+G23-H23+I23</f>
        <v>2.0000219345092773E-2</v>
      </c>
      <c r="K23" s="46">
        <v>16411649.720000001</v>
      </c>
      <c r="L23" s="56">
        <v>0</v>
      </c>
      <c r="N23" s="66"/>
      <c r="O23" s="66"/>
      <c r="P23" s="66"/>
    </row>
    <row r="24" spans="2:16" s="57" customFormat="1" ht="16.899999999999999" customHeight="1" x14ac:dyDescent="0.25">
      <c r="B24" s="47"/>
      <c r="C24" s="72"/>
      <c r="D24" s="74"/>
      <c r="E24" s="6" t="s">
        <v>68</v>
      </c>
      <c r="F24" s="43">
        <v>2970445537.6000004</v>
      </c>
      <c r="G24" s="43">
        <v>0</v>
      </c>
      <c r="H24" s="46">
        <v>12132478.950000001</v>
      </c>
      <c r="I24" s="43">
        <v>0</v>
      </c>
      <c r="J24" s="43">
        <f>F24+G24-H24+I24</f>
        <v>2958313058.6500006</v>
      </c>
      <c r="K24" s="46">
        <v>268144062.80076018</v>
      </c>
      <c r="L24" s="56">
        <v>0</v>
      </c>
      <c r="N24" s="66"/>
      <c r="O24" s="66"/>
      <c r="P24" s="66"/>
    </row>
    <row r="25" spans="2:16" s="57" customFormat="1" ht="16.899999999999999" customHeight="1" x14ac:dyDescent="0.25">
      <c r="B25" s="47"/>
      <c r="C25" s="72"/>
      <c r="D25" s="74"/>
      <c r="E25" s="6" t="s">
        <v>68</v>
      </c>
      <c r="F25" s="43">
        <v>1805089384.1850502</v>
      </c>
      <c r="G25" s="43">
        <v>0</v>
      </c>
      <c r="H25" s="46">
        <v>7372701.7620962234</v>
      </c>
      <c r="I25" s="43">
        <v>0</v>
      </c>
      <c r="J25" s="43">
        <f t="shared" ref="J25:J32" si="6">F25+G25-H25+I25</f>
        <v>1797716682.4229541</v>
      </c>
      <c r="K25" s="46">
        <v>162946600.08716014</v>
      </c>
      <c r="L25" s="56">
        <v>0</v>
      </c>
      <c r="N25" s="66"/>
      <c r="O25" s="66"/>
      <c r="P25" s="66"/>
    </row>
    <row r="26" spans="2:16" s="57" customFormat="1" ht="16.899999999999999" customHeight="1" x14ac:dyDescent="0.25">
      <c r="B26" s="47"/>
      <c r="C26" s="72"/>
      <c r="D26" s="74"/>
      <c r="E26" s="6" t="s">
        <v>43</v>
      </c>
      <c r="F26" s="43">
        <v>1336700491.7999997</v>
      </c>
      <c r="G26" s="43">
        <v>0</v>
      </c>
      <c r="H26" s="46">
        <v>5459615.5499999998</v>
      </c>
      <c r="I26" s="43">
        <v>0</v>
      </c>
      <c r="J26" s="43">
        <f t="shared" si="6"/>
        <v>1331240876.2499998</v>
      </c>
      <c r="K26" s="46">
        <v>120930241.64237058</v>
      </c>
      <c r="L26" s="56">
        <v>0</v>
      </c>
      <c r="N26" s="66"/>
      <c r="O26" s="66"/>
      <c r="P26" s="66"/>
    </row>
    <row r="27" spans="2:16" s="57" customFormat="1" ht="16.899999999999999" customHeight="1" x14ac:dyDescent="0.25">
      <c r="B27" s="47"/>
      <c r="C27" s="72"/>
      <c r="D27" s="74"/>
      <c r="E27" s="6" t="s">
        <v>43</v>
      </c>
      <c r="F27" s="43">
        <v>1732759897.4118519</v>
      </c>
      <c r="G27" s="43">
        <v>0</v>
      </c>
      <c r="H27" s="46">
        <v>7077279.3799999999</v>
      </c>
      <c r="I27" s="43">
        <v>0</v>
      </c>
      <c r="J27" s="43">
        <f t="shared" si="6"/>
        <v>1725682618.0318518</v>
      </c>
      <c r="K27" s="46">
        <v>157419706.48500726</v>
      </c>
      <c r="L27" s="56">
        <v>0</v>
      </c>
      <c r="N27" s="66"/>
      <c r="O27" s="66"/>
      <c r="P27" s="66"/>
    </row>
    <row r="28" spans="2:16" s="57" customFormat="1" ht="16.899999999999999" customHeight="1" x14ac:dyDescent="0.25">
      <c r="B28" s="47"/>
      <c r="C28" s="72"/>
      <c r="D28" s="74"/>
      <c r="E28" s="6" t="s">
        <v>43</v>
      </c>
      <c r="F28" s="43">
        <v>1881282173.3962963</v>
      </c>
      <c r="G28" s="43">
        <v>0</v>
      </c>
      <c r="H28" s="46">
        <v>7683903.3574074069</v>
      </c>
      <c r="I28" s="43">
        <v>0</v>
      </c>
      <c r="J28" s="43">
        <f t="shared" si="6"/>
        <v>1873598270.0388889</v>
      </c>
      <c r="K28" s="46">
        <v>172342236.73875129</v>
      </c>
      <c r="L28" s="56">
        <v>0</v>
      </c>
      <c r="N28" s="66"/>
      <c r="O28" s="66"/>
      <c r="P28" s="66"/>
    </row>
    <row r="29" spans="2:16" s="13" customFormat="1" ht="16.899999999999999" customHeight="1" x14ac:dyDescent="0.25">
      <c r="B29" s="11"/>
      <c r="C29" s="43"/>
      <c r="D29" s="43"/>
      <c r="E29" s="46" t="s">
        <v>69</v>
      </c>
      <c r="F29" s="43">
        <v>1173840432.4000001</v>
      </c>
      <c r="G29" s="43">
        <v>0</v>
      </c>
      <c r="H29" s="46">
        <v>1173840432</v>
      </c>
      <c r="I29" s="6"/>
      <c r="J29" s="43">
        <v>0.40000009536743164</v>
      </c>
      <c r="K29" s="43">
        <v>12518959.300000001</v>
      </c>
      <c r="L29" s="136">
        <v>0</v>
      </c>
      <c r="N29" s="67"/>
      <c r="O29" s="67"/>
      <c r="P29" s="67"/>
    </row>
    <row r="30" spans="2:16" s="57" customFormat="1" ht="16.899999999999999" customHeight="1" x14ac:dyDescent="0.25">
      <c r="B30" s="47"/>
      <c r="C30" s="72"/>
      <c r="D30" s="74"/>
      <c r="E30" s="6" t="s">
        <v>44</v>
      </c>
      <c r="F30" s="43">
        <v>4374013446.7894249</v>
      </c>
      <c r="G30" s="43">
        <v>0</v>
      </c>
      <c r="H30" s="46">
        <v>17226628.967625</v>
      </c>
      <c r="I30" s="43">
        <v>0</v>
      </c>
      <c r="J30" s="43">
        <f t="shared" si="6"/>
        <v>4356786817.8218002</v>
      </c>
      <c r="K30" s="46">
        <v>393213674.77712029</v>
      </c>
      <c r="L30" s="56">
        <v>0</v>
      </c>
      <c r="N30" s="66"/>
      <c r="O30" s="66"/>
      <c r="P30" s="66"/>
    </row>
    <row r="31" spans="2:16" s="57" customFormat="1" ht="16.899999999999999" customHeight="1" x14ac:dyDescent="0.25">
      <c r="B31" s="47"/>
      <c r="C31" s="72"/>
      <c r="D31" s="74"/>
      <c r="E31" s="6" t="s">
        <v>44</v>
      </c>
      <c r="F31" s="43">
        <v>4951900200</v>
      </c>
      <c r="G31" s="43">
        <v>0</v>
      </c>
      <c r="H31" s="46">
        <v>19502580</v>
      </c>
      <c r="I31" s="43">
        <v>0</v>
      </c>
      <c r="J31" s="43">
        <f t="shared" si="6"/>
        <v>4932397620</v>
      </c>
      <c r="K31" s="46">
        <v>441415474.08331418</v>
      </c>
      <c r="L31" s="56">
        <v>0</v>
      </c>
      <c r="N31" s="66"/>
      <c r="O31" s="66"/>
      <c r="P31" s="66"/>
    </row>
    <row r="32" spans="2:16" s="57" customFormat="1" ht="16.899999999999999" customHeight="1" x14ac:dyDescent="0.25">
      <c r="B32" s="47"/>
      <c r="C32" s="72"/>
      <c r="D32" s="74"/>
      <c r="E32" s="6" t="s">
        <v>44</v>
      </c>
      <c r="F32" s="43">
        <v>4951900200</v>
      </c>
      <c r="G32" s="43">
        <v>0</v>
      </c>
      <c r="H32" s="46">
        <v>19502580</v>
      </c>
      <c r="I32" s="43">
        <v>0</v>
      </c>
      <c r="J32" s="43">
        <f t="shared" si="6"/>
        <v>4932397620</v>
      </c>
      <c r="K32" s="46">
        <v>443289914.51666641</v>
      </c>
      <c r="L32" s="56">
        <v>0</v>
      </c>
      <c r="N32" s="66"/>
      <c r="O32" s="66"/>
      <c r="P32" s="66"/>
    </row>
    <row r="33" spans="1:74" s="57" customFormat="1" ht="16.899999999999999" customHeight="1" x14ac:dyDescent="0.25">
      <c r="B33" s="47"/>
      <c r="C33" s="72"/>
      <c r="D33" s="74"/>
      <c r="E33" s="6" t="s">
        <v>29</v>
      </c>
      <c r="F33" s="43">
        <v>489007408.28087753</v>
      </c>
      <c r="G33" s="43">
        <v>0</v>
      </c>
      <c r="H33" s="46">
        <v>1857594.39820598</v>
      </c>
      <c r="I33" s="43">
        <v>0</v>
      </c>
      <c r="J33" s="43">
        <f>F33+G33-H33+I33</f>
        <v>487149813.88267154</v>
      </c>
      <c r="K33" s="46">
        <v>44877069.95506306</v>
      </c>
      <c r="L33" s="56">
        <v>0</v>
      </c>
      <c r="N33" s="66"/>
      <c r="O33" s="66"/>
      <c r="P33" s="66"/>
    </row>
    <row r="34" spans="1:74" s="57" customFormat="1" ht="14.25" customHeight="1" x14ac:dyDescent="0.25">
      <c r="B34" s="47"/>
      <c r="C34" s="72"/>
      <c r="D34" s="74"/>
      <c r="E34" s="6" t="s">
        <v>49</v>
      </c>
      <c r="F34" s="43">
        <v>3369481079.9796376</v>
      </c>
      <c r="G34" s="43">
        <v>0</v>
      </c>
      <c r="H34" s="46">
        <v>11583503.327527501</v>
      </c>
      <c r="I34" s="43">
        <v>0</v>
      </c>
      <c r="J34" s="43">
        <f t="shared" ref="J34:J37" si="7">F34+G34-H34+I34</f>
        <v>3357897576.6521101</v>
      </c>
      <c r="K34" s="46">
        <v>304147825.50194669</v>
      </c>
      <c r="L34" s="56">
        <v>0</v>
      </c>
      <c r="N34" s="66"/>
      <c r="O34" s="66"/>
      <c r="P34" s="66"/>
    </row>
    <row r="35" spans="1:74" s="133" customFormat="1" ht="16.899999999999999" customHeight="1" x14ac:dyDescent="0.25">
      <c r="A35" s="13"/>
      <c r="B35" s="11"/>
      <c r="C35" s="43"/>
      <c r="D35" s="43"/>
      <c r="E35" s="46" t="s">
        <v>67</v>
      </c>
      <c r="F35" s="43">
        <v>492275243.11000001</v>
      </c>
      <c r="G35" s="43">
        <v>0</v>
      </c>
      <c r="H35" s="46">
        <v>492275243.11000001</v>
      </c>
      <c r="I35" s="6"/>
      <c r="J35" s="43">
        <v>0.11000001430511475</v>
      </c>
      <c r="K35" s="43">
        <v>5439620.9199999999</v>
      </c>
      <c r="L35" s="136">
        <v>0</v>
      </c>
      <c r="M35" s="13"/>
      <c r="N35" s="67"/>
      <c r="O35" s="67"/>
      <c r="P35" s="67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1:74" s="133" customFormat="1" ht="16.899999999999999" customHeight="1" x14ac:dyDescent="0.25">
      <c r="A36" s="13"/>
      <c r="B36" s="11"/>
      <c r="C36" s="43"/>
      <c r="D36" s="43"/>
      <c r="E36" s="46" t="s">
        <v>67</v>
      </c>
      <c r="F36" s="43">
        <v>248067000</v>
      </c>
      <c r="G36" s="43">
        <v>0</v>
      </c>
      <c r="H36" s="46">
        <v>248067000</v>
      </c>
      <c r="I36" s="6"/>
      <c r="J36" s="43">
        <v>0.11000001430511475</v>
      </c>
      <c r="K36" s="43">
        <v>2772965.28</v>
      </c>
      <c r="L36" s="136">
        <v>0</v>
      </c>
      <c r="M36" s="13"/>
      <c r="N36" s="67"/>
      <c r="O36" s="67"/>
      <c r="P36" s="67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57" customFormat="1" ht="16.899999999999999" customHeight="1" x14ac:dyDescent="0.25">
      <c r="B37" s="47"/>
      <c r="C37" s="72"/>
      <c r="D37" s="74"/>
      <c r="E37" s="6" t="s">
        <v>68</v>
      </c>
      <c r="F37" s="43">
        <v>992268000</v>
      </c>
      <c r="G37" s="43">
        <v>0</v>
      </c>
      <c r="H37" s="46">
        <v>3200000</v>
      </c>
      <c r="I37" s="43">
        <v>0</v>
      </c>
      <c r="J37" s="43">
        <f t="shared" si="7"/>
        <v>989068000</v>
      </c>
      <c r="K37" s="46">
        <v>90555932.818027779</v>
      </c>
      <c r="L37" s="56">
        <v>0</v>
      </c>
      <c r="N37" s="66"/>
      <c r="O37" s="66"/>
      <c r="P37" s="66"/>
    </row>
    <row r="38" spans="1:74" s="57" customFormat="1" ht="16.899999999999999" customHeight="1" x14ac:dyDescent="0.25">
      <c r="B38" s="47"/>
      <c r="C38" s="72"/>
      <c r="D38" s="74"/>
      <c r="E38" s="6" t="s">
        <v>68</v>
      </c>
      <c r="F38" s="43">
        <v>371908273.26999986</v>
      </c>
      <c r="G38" s="43">
        <v>0</v>
      </c>
      <c r="H38" s="46">
        <v>2656000</v>
      </c>
      <c r="I38" s="43">
        <v>0</v>
      </c>
      <c r="J38" s="43">
        <f>F38+G38-H38+I38</f>
        <v>369252273.26999986</v>
      </c>
      <c r="K38" s="46">
        <v>33883978.55767405</v>
      </c>
      <c r="L38" s="56">
        <v>0</v>
      </c>
      <c r="N38" s="66"/>
      <c r="O38" s="66"/>
      <c r="P38" s="66"/>
    </row>
    <row r="39" spans="1:74" s="57" customFormat="1" ht="16.899999999999999" customHeight="1" x14ac:dyDescent="0.25">
      <c r="B39" s="47"/>
      <c r="C39" s="72"/>
      <c r="D39" s="74"/>
      <c r="E39" s="6" t="s">
        <v>67</v>
      </c>
      <c r="F39" s="43">
        <v>0</v>
      </c>
      <c r="G39" s="43">
        <v>1173376713</v>
      </c>
      <c r="H39" s="46">
        <v>4337981.8900000006</v>
      </c>
      <c r="I39" s="43">
        <v>0</v>
      </c>
      <c r="J39" s="43">
        <f t="shared" ref="J39:J42" si="8">F39+G39-H39+I39</f>
        <v>1169038731.1099999</v>
      </c>
      <c r="K39" s="46">
        <v>93900018.996038675</v>
      </c>
      <c r="L39" s="56">
        <v>0</v>
      </c>
      <c r="N39" s="66"/>
      <c r="O39" s="66"/>
      <c r="P39" s="66"/>
    </row>
    <row r="40" spans="1:74" s="57" customFormat="1" ht="16.899999999999999" customHeight="1" x14ac:dyDescent="0.25">
      <c r="B40" s="47"/>
      <c r="C40" s="72"/>
      <c r="D40" s="74"/>
      <c r="E40" s="6" t="s">
        <v>49</v>
      </c>
      <c r="F40" s="43">
        <v>0</v>
      </c>
      <c r="G40" s="43">
        <v>1484637076</v>
      </c>
      <c r="H40" s="46">
        <v>5480546.2200000035</v>
      </c>
      <c r="I40" s="43">
        <v>0</v>
      </c>
      <c r="J40" s="43">
        <f t="shared" si="8"/>
        <v>1479156529.78</v>
      </c>
      <c r="K40" s="46">
        <v>119191872.15941432</v>
      </c>
      <c r="L40" s="56">
        <v>0</v>
      </c>
      <c r="N40" s="66"/>
      <c r="O40" s="66"/>
      <c r="P40" s="66"/>
    </row>
    <row r="41" spans="1:74" s="57" customFormat="1" ht="16.899999999999999" customHeight="1" x14ac:dyDescent="0.25">
      <c r="B41" s="47"/>
      <c r="C41" s="72"/>
      <c r="D41" s="74"/>
      <c r="E41" s="6" t="s">
        <v>111</v>
      </c>
      <c r="F41" s="43">
        <v>0</v>
      </c>
      <c r="G41" s="43">
        <v>492108743</v>
      </c>
      <c r="H41" s="46">
        <v>1538000</v>
      </c>
      <c r="I41" s="43">
        <v>0</v>
      </c>
      <c r="J41" s="43">
        <f t="shared" si="8"/>
        <v>490570743</v>
      </c>
      <c r="K41" s="46">
        <v>39263815.325848699</v>
      </c>
      <c r="L41" s="56">
        <v>0</v>
      </c>
      <c r="N41" s="66"/>
      <c r="O41" s="66"/>
      <c r="P41" s="66"/>
    </row>
    <row r="42" spans="1:74" s="57" customFormat="1" ht="16.899999999999999" customHeight="1" x14ac:dyDescent="0.25">
      <c r="B42" s="47"/>
      <c r="C42" s="72"/>
      <c r="D42" s="74"/>
      <c r="E42" s="6" t="s">
        <v>111</v>
      </c>
      <c r="F42" s="43">
        <v>0</v>
      </c>
      <c r="G42" s="43">
        <v>247988500</v>
      </c>
      <c r="H42" s="46">
        <v>721500</v>
      </c>
      <c r="I42" s="43">
        <v>0</v>
      </c>
      <c r="J42" s="43">
        <f t="shared" si="8"/>
        <v>247267000</v>
      </c>
      <c r="K42" s="46">
        <v>19771429.144943055</v>
      </c>
      <c r="L42" s="56">
        <v>0</v>
      </c>
      <c r="N42" s="66"/>
      <c r="O42" s="66"/>
      <c r="P42" s="66"/>
    </row>
    <row r="43" spans="1:74" s="57" customFormat="1" ht="16.899999999999999" customHeight="1" x14ac:dyDescent="0.25">
      <c r="B43" s="47"/>
      <c r="C43" s="72"/>
      <c r="D43" s="74"/>
      <c r="E43" s="6"/>
      <c r="F43" s="43"/>
      <c r="G43" s="43"/>
      <c r="H43" s="46"/>
      <c r="I43" s="43"/>
      <c r="J43" s="43"/>
      <c r="K43" s="46"/>
      <c r="L43" s="56"/>
      <c r="N43" s="66"/>
      <c r="O43" s="66"/>
      <c r="P43" s="66"/>
    </row>
    <row r="44" spans="1:74" s="57" customFormat="1" ht="16.5" customHeight="1" x14ac:dyDescent="0.25">
      <c r="B44" s="47"/>
      <c r="C44" s="72"/>
      <c r="D44" s="21"/>
      <c r="E44" s="21" t="s">
        <v>121</v>
      </c>
      <c r="F44" s="101"/>
      <c r="G44" s="43"/>
      <c r="H44" s="119"/>
      <c r="I44" s="43"/>
      <c r="J44" s="43"/>
      <c r="K44" s="46"/>
      <c r="L44" s="56"/>
      <c r="N44" s="66"/>
      <c r="O44" s="66"/>
      <c r="P44" s="66"/>
    </row>
    <row r="45" spans="1:74" s="57" customFormat="1" ht="11.25" customHeight="1" x14ac:dyDescent="0.25">
      <c r="B45" s="47"/>
      <c r="C45" s="44"/>
      <c r="D45" s="44"/>
      <c r="E45" s="6" t="s">
        <v>44</v>
      </c>
      <c r="F45" s="101">
        <v>0</v>
      </c>
      <c r="G45" s="43">
        <v>143830129.53999999</v>
      </c>
      <c r="H45" s="119">
        <v>446880.21</v>
      </c>
      <c r="I45" s="43"/>
      <c r="J45" s="43">
        <v>143383249.33000001</v>
      </c>
      <c r="K45" s="46">
        <v>7259368.1100000013</v>
      </c>
      <c r="L45" s="56">
        <v>0</v>
      </c>
      <c r="N45" s="66"/>
      <c r="O45" s="66"/>
      <c r="P45" s="66"/>
    </row>
    <row r="46" spans="1:74" s="57" customFormat="1" ht="11.25" customHeight="1" x14ac:dyDescent="0.25">
      <c r="B46" s="47"/>
      <c r="C46" s="44"/>
      <c r="D46" s="44"/>
      <c r="E46" s="6" t="s">
        <v>120</v>
      </c>
      <c r="F46" s="101"/>
      <c r="G46" s="43">
        <v>169049260.21000001</v>
      </c>
      <c r="H46" s="119">
        <v>210973.47999999998</v>
      </c>
      <c r="I46" s="43"/>
      <c r="J46" s="43">
        <v>168838286.73000002</v>
      </c>
      <c r="K46" s="46">
        <v>3057507.7199999997</v>
      </c>
      <c r="L46" s="56"/>
      <c r="N46" s="66"/>
      <c r="O46" s="66"/>
      <c r="P46" s="66"/>
    </row>
    <row r="47" spans="1:74" s="57" customFormat="1" ht="11.25" customHeight="1" x14ac:dyDescent="0.25">
      <c r="B47" s="47"/>
      <c r="C47" s="44"/>
      <c r="D47" s="44"/>
      <c r="E47" s="6"/>
      <c r="F47" s="101"/>
      <c r="G47" s="43"/>
      <c r="H47" s="119"/>
      <c r="I47" s="43"/>
      <c r="J47" s="43"/>
      <c r="K47" s="46"/>
      <c r="L47" s="56"/>
      <c r="N47" s="66"/>
      <c r="O47" s="66"/>
      <c r="P47" s="66"/>
    </row>
    <row r="48" spans="1:74" x14ac:dyDescent="0.25">
      <c r="B48" s="47"/>
      <c r="C48" s="6"/>
      <c r="D48" s="21" t="s">
        <v>28</v>
      </c>
      <c r="E48" s="37"/>
      <c r="F48" s="39">
        <f t="shared" ref="F48:K48" si="9">SUM(F49)</f>
        <v>0</v>
      </c>
      <c r="G48" s="43">
        <v>0</v>
      </c>
      <c r="H48" s="39">
        <f t="shared" si="9"/>
        <v>0</v>
      </c>
      <c r="I48" s="43">
        <v>0</v>
      </c>
      <c r="J48" s="39">
        <f t="shared" si="9"/>
        <v>0</v>
      </c>
      <c r="K48" s="39">
        <f t="shared" si="9"/>
        <v>0</v>
      </c>
      <c r="L48" s="56">
        <v>0</v>
      </c>
    </row>
    <row r="49" spans="2:17" ht="11.45" customHeight="1" x14ac:dyDescent="0.25">
      <c r="B49" s="47"/>
      <c r="C49" s="108"/>
      <c r="D49" s="38"/>
      <c r="E49" s="6"/>
      <c r="F49" s="43"/>
      <c r="G49" s="43"/>
      <c r="H49" s="46"/>
      <c r="I49" s="43"/>
      <c r="J49" s="43"/>
      <c r="K49" s="46"/>
      <c r="L49" s="56">
        <v>0</v>
      </c>
      <c r="O49" s="68"/>
    </row>
    <row r="50" spans="2:17" x14ac:dyDescent="0.25">
      <c r="B50" s="47"/>
      <c r="C50" s="6"/>
      <c r="D50" s="21" t="s">
        <v>14</v>
      </c>
      <c r="E50" s="10"/>
      <c r="F50" s="43">
        <f>SUM(F51)</f>
        <v>0</v>
      </c>
      <c r="G50" s="43">
        <f t="shared" ref="G50:I50" si="10">SUM(G51)</f>
        <v>0</v>
      </c>
      <c r="H50" s="43">
        <f t="shared" si="10"/>
        <v>0</v>
      </c>
      <c r="I50" s="43">
        <f t="shared" si="10"/>
        <v>0</v>
      </c>
      <c r="J50" s="43">
        <v>0</v>
      </c>
      <c r="K50" s="43">
        <f t="shared" ref="K50:L50" si="11">SUM(K51)</f>
        <v>0</v>
      </c>
      <c r="L50" s="42">
        <f t="shared" si="11"/>
        <v>0</v>
      </c>
    </row>
    <row r="51" spans="2:17" x14ac:dyDescent="0.25">
      <c r="B51" s="109"/>
      <c r="C51" s="31"/>
      <c r="D51" s="31"/>
      <c r="E51" s="32"/>
      <c r="F51" s="53"/>
      <c r="G51" s="53"/>
      <c r="H51" s="53"/>
      <c r="I51" s="53"/>
      <c r="J51" s="53"/>
      <c r="K51" s="53"/>
      <c r="L51" s="110"/>
    </row>
    <row r="52" spans="2:17" ht="19.149999999999999" customHeight="1" x14ac:dyDescent="0.25">
      <c r="B52" s="26" t="s">
        <v>15</v>
      </c>
      <c r="C52" s="27"/>
      <c r="D52" s="27"/>
      <c r="E52" s="27"/>
      <c r="F52" s="28">
        <v>6498755095</v>
      </c>
      <c r="G52" s="28"/>
      <c r="H52" s="28"/>
      <c r="I52" s="28"/>
      <c r="J52" s="19">
        <v>6027503221</v>
      </c>
      <c r="K52" s="28">
        <v>0</v>
      </c>
      <c r="L52" s="29">
        <v>0</v>
      </c>
      <c r="M52" s="13"/>
    </row>
    <row r="53" spans="2:17" ht="19.149999999999999" customHeight="1" x14ac:dyDescent="0.25">
      <c r="B53" s="26" t="s">
        <v>16</v>
      </c>
      <c r="C53" s="27"/>
      <c r="D53" s="27"/>
      <c r="E53" s="27"/>
      <c r="F53" s="129">
        <f t="shared" ref="F53:L53" si="12">F6+F52</f>
        <v>41166606632.243134</v>
      </c>
      <c r="G53" s="129">
        <f t="shared" si="12"/>
        <v>3710990421.75</v>
      </c>
      <c r="H53" s="129">
        <f>H6+H52</f>
        <v>5085106191.6028614</v>
      </c>
      <c r="I53" s="129">
        <f t="shared" si="12"/>
        <v>0</v>
      </c>
      <c r="J53" s="130">
        <f>J6+J52</f>
        <v>39321238988.610283</v>
      </c>
      <c r="K53" s="129">
        <f t="shared" si="12"/>
        <v>3074547973.6632738</v>
      </c>
      <c r="L53" s="61">
        <f t="shared" si="12"/>
        <v>0</v>
      </c>
    </row>
    <row r="54" spans="2:17" ht="19.149999999999999" customHeight="1" x14ac:dyDescent="0.25">
      <c r="B54" s="17" t="s">
        <v>100</v>
      </c>
      <c r="C54" s="18"/>
      <c r="D54" s="18"/>
      <c r="E54" s="18"/>
      <c r="F54" s="19"/>
      <c r="G54" s="19"/>
      <c r="H54" s="19"/>
      <c r="I54" s="19"/>
      <c r="J54" s="19"/>
      <c r="K54" s="19"/>
      <c r="L54" s="20"/>
    </row>
    <row r="55" spans="2:17" ht="19.149999999999999" customHeight="1" x14ac:dyDescent="0.25">
      <c r="B55" s="47"/>
      <c r="C55" s="45" t="s">
        <v>104</v>
      </c>
      <c r="D55" s="38" t="s">
        <v>32</v>
      </c>
      <c r="E55" s="12" t="s">
        <v>29</v>
      </c>
      <c r="F55" s="43">
        <v>93363846</v>
      </c>
      <c r="G55" s="43">
        <v>0</v>
      </c>
      <c r="H55" s="46">
        <v>24007846.140000001</v>
      </c>
      <c r="I55" s="43">
        <v>0</v>
      </c>
      <c r="J55" s="43">
        <f>F55+G55-H55+I55</f>
        <v>69355999.859999999</v>
      </c>
      <c r="K55" s="46">
        <v>6076240.9100000001</v>
      </c>
      <c r="L55" s="42">
        <v>0</v>
      </c>
      <c r="N55" s="67"/>
      <c r="O55" s="67"/>
      <c r="P55" s="67"/>
    </row>
    <row r="56" spans="2:17" ht="19.149999999999999" customHeight="1" x14ac:dyDescent="0.25">
      <c r="B56" s="47"/>
      <c r="C56" s="45" t="s">
        <v>104</v>
      </c>
      <c r="D56" s="38" t="s">
        <v>31</v>
      </c>
      <c r="E56" s="6" t="s">
        <v>43</v>
      </c>
      <c r="F56" s="43">
        <v>96031385</v>
      </c>
      <c r="G56" s="43">
        <v>0</v>
      </c>
      <c r="H56" s="46">
        <v>24007846.140000001</v>
      </c>
      <c r="I56" s="43">
        <v>0</v>
      </c>
      <c r="J56" s="43">
        <f>F56+G56-H56+I56</f>
        <v>72023538.859999999</v>
      </c>
      <c r="K56" s="46">
        <v>5680187.7599999998</v>
      </c>
      <c r="L56" s="42">
        <v>0</v>
      </c>
      <c r="N56" s="67"/>
      <c r="O56" s="67"/>
      <c r="P56" s="67"/>
    </row>
    <row r="57" spans="2:17" s="13" customFormat="1" ht="19.149999999999999" customHeight="1" x14ac:dyDescent="0.25">
      <c r="B57" s="47"/>
      <c r="C57" s="45" t="s">
        <v>105</v>
      </c>
      <c r="D57" s="38" t="s">
        <v>33</v>
      </c>
      <c r="E57" s="6" t="s">
        <v>41</v>
      </c>
      <c r="F57" s="43">
        <v>15647150203.426838</v>
      </c>
      <c r="G57" s="43">
        <v>0</v>
      </c>
      <c r="H57" s="46">
        <v>457269524.39999998</v>
      </c>
      <c r="I57" s="43">
        <v>0</v>
      </c>
      <c r="J57" s="43">
        <v>15949879243.09</v>
      </c>
      <c r="K57" s="46">
        <v>967969481</v>
      </c>
      <c r="L57" s="134">
        <v>0</v>
      </c>
      <c r="N57" s="67"/>
      <c r="O57" s="67"/>
      <c r="P57" s="95"/>
    </row>
    <row r="58" spans="2:17" s="3" customFormat="1" x14ac:dyDescent="0.25">
      <c r="B58" s="17" t="s">
        <v>102</v>
      </c>
      <c r="C58" s="18"/>
      <c r="D58" s="18"/>
      <c r="E58" s="18"/>
      <c r="F58" s="19"/>
      <c r="G58" s="19"/>
      <c r="H58" s="19"/>
      <c r="I58" s="19"/>
      <c r="J58" s="19"/>
      <c r="K58" s="19"/>
      <c r="L58" s="75"/>
      <c r="M58" s="80"/>
      <c r="N58" s="81"/>
      <c r="O58" s="70"/>
      <c r="P58" s="120"/>
    </row>
    <row r="59" spans="2:17" s="3" customFormat="1" ht="6" customHeight="1" x14ac:dyDescent="0.25">
      <c r="B59" s="23"/>
      <c r="C59" s="21"/>
      <c r="D59" s="21"/>
      <c r="E59" s="21"/>
      <c r="F59" s="24"/>
      <c r="G59" s="24"/>
      <c r="H59" s="24"/>
      <c r="I59" s="24"/>
      <c r="J59" s="24"/>
      <c r="K59" s="24"/>
      <c r="L59" s="104"/>
      <c r="M59" s="80"/>
      <c r="N59" s="81"/>
      <c r="O59" s="70"/>
      <c r="P59" s="95"/>
    </row>
    <row r="60" spans="2:17" x14ac:dyDescent="0.25">
      <c r="B60" s="11"/>
      <c r="C60" s="51">
        <v>657</v>
      </c>
      <c r="D60" s="38" t="s">
        <v>32</v>
      </c>
      <c r="E60" s="12" t="s">
        <v>109</v>
      </c>
      <c r="F60" s="43">
        <v>332154150</v>
      </c>
      <c r="G60" s="43">
        <v>0</v>
      </c>
      <c r="H60" s="43">
        <v>0</v>
      </c>
      <c r="I60" s="43">
        <f>IF(F60&gt;J60,(F60-J60)*-1,(F60-J60)*-1)</f>
        <v>-11566483.540000021</v>
      </c>
      <c r="J60" s="43">
        <v>320587666.45999998</v>
      </c>
      <c r="K60" s="135">
        <v>40527598.640000001</v>
      </c>
      <c r="L60" s="114">
        <v>0</v>
      </c>
      <c r="M60" s="62">
        <v>637</v>
      </c>
      <c r="N60" s="67"/>
      <c r="O60" s="67"/>
    </row>
    <row r="61" spans="2:17" x14ac:dyDescent="0.25">
      <c r="B61" s="30"/>
      <c r="C61" s="31"/>
      <c r="D61" s="32"/>
      <c r="E61" s="32"/>
      <c r="F61" s="53"/>
      <c r="G61" s="53"/>
      <c r="H61" s="53"/>
      <c r="I61" s="53"/>
      <c r="J61" s="53"/>
      <c r="K61" s="53"/>
      <c r="L61" s="77"/>
      <c r="M61" s="82"/>
      <c r="N61" s="69"/>
    </row>
    <row r="62" spans="2:17" s="57" customFormat="1" x14ac:dyDescent="0.25">
      <c r="B62" s="6"/>
      <c r="C62" s="6"/>
      <c r="D62" s="10"/>
      <c r="E62" s="10"/>
      <c r="F62" s="43"/>
      <c r="G62" s="43"/>
      <c r="H62" s="43"/>
      <c r="I62" s="43"/>
      <c r="J62" s="43"/>
      <c r="K62" s="43"/>
      <c r="L62" s="111"/>
      <c r="M62" s="82"/>
      <c r="N62" s="69"/>
      <c r="O62" s="66"/>
      <c r="P62" s="66"/>
    </row>
    <row r="63" spans="2:17" ht="14.45" customHeight="1" x14ac:dyDescent="0.25">
      <c r="B63" s="5"/>
      <c r="C63" s="5"/>
      <c r="D63" s="149" t="s">
        <v>30</v>
      </c>
      <c r="E63" s="150"/>
      <c r="F63" s="147" t="s">
        <v>20</v>
      </c>
      <c r="G63" s="147" t="s">
        <v>45</v>
      </c>
      <c r="H63" s="147" t="s">
        <v>21</v>
      </c>
      <c r="I63" s="147" t="s">
        <v>107</v>
      </c>
      <c r="J63" s="147" t="s">
        <v>23</v>
      </c>
      <c r="K63" s="55"/>
      <c r="L63" s="55"/>
      <c r="Q63" s="57"/>
    </row>
    <row r="64" spans="2:17" ht="33.75" customHeight="1" x14ac:dyDescent="0.25">
      <c r="B64" s="5"/>
      <c r="C64" s="5"/>
      <c r="D64" s="151"/>
      <c r="E64" s="152"/>
      <c r="F64" s="148"/>
      <c r="G64" s="148"/>
      <c r="H64" s="148"/>
      <c r="I64" s="148"/>
      <c r="J64" s="148"/>
      <c r="K64" s="55"/>
      <c r="L64" s="55"/>
      <c r="Q64" s="57"/>
    </row>
    <row r="65" spans="1:16" s="57" customFormat="1" ht="16.899999999999999" customHeight="1" x14ac:dyDescent="0.25">
      <c r="B65" s="5"/>
      <c r="C65" s="5"/>
      <c r="D65" s="105" t="s">
        <v>32</v>
      </c>
      <c r="E65" s="86" t="s">
        <v>49</v>
      </c>
      <c r="F65" s="87">
        <v>300000000</v>
      </c>
      <c r="G65" s="122">
        <v>12</v>
      </c>
      <c r="H65" s="92" t="s">
        <v>112</v>
      </c>
      <c r="I65" s="112"/>
      <c r="J65" s="93">
        <v>0.11509999999999999</v>
      </c>
      <c r="K65" s="43"/>
      <c r="L65" s="126"/>
      <c r="N65" s="66"/>
      <c r="O65" s="66"/>
      <c r="P65" s="66"/>
    </row>
    <row r="66" spans="1:16" s="57" customFormat="1" ht="16.899999999999999" customHeight="1" x14ac:dyDescent="0.25">
      <c r="B66" s="5"/>
      <c r="C66" s="5"/>
      <c r="D66" s="105" t="s">
        <v>31</v>
      </c>
      <c r="E66" s="86" t="s">
        <v>43</v>
      </c>
      <c r="F66" s="87">
        <v>200000000</v>
      </c>
      <c r="G66" s="122">
        <v>12</v>
      </c>
      <c r="H66" s="92" t="s">
        <v>113</v>
      </c>
      <c r="I66" s="112"/>
      <c r="J66" s="93">
        <v>0.11219999999999999</v>
      </c>
      <c r="K66" s="43"/>
      <c r="L66" s="126"/>
      <c r="N66" s="66"/>
      <c r="O66" s="66"/>
      <c r="P66" s="66"/>
    </row>
    <row r="67" spans="1:16" s="57" customFormat="1" ht="16.899999999999999" customHeight="1" x14ac:dyDescent="0.25">
      <c r="B67" s="5"/>
      <c r="C67" s="5"/>
      <c r="D67" s="105" t="s">
        <v>33</v>
      </c>
      <c r="E67" s="86" t="s">
        <v>43</v>
      </c>
      <c r="F67" s="87">
        <v>500000000</v>
      </c>
      <c r="G67" s="122">
        <v>12</v>
      </c>
      <c r="H67" s="92" t="s">
        <v>114</v>
      </c>
      <c r="I67" s="112"/>
      <c r="J67" s="93">
        <v>0.1119</v>
      </c>
      <c r="K67" s="43"/>
      <c r="L67" s="126"/>
      <c r="N67" s="66"/>
      <c r="O67" s="66"/>
      <c r="P67" s="66"/>
    </row>
    <row r="68" spans="1:16" s="57" customFormat="1" ht="16.899999999999999" customHeight="1" x14ac:dyDescent="0.25">
      <c r="B68" s="5"/>
      <c r="C68" s="5"/>
      <c r="D68" s="105" t="s">
        <v>34</v>
      </c>
      <c r="E68" s="86" t="s">
        <v>111</v>
      </c>
      <c r="F68" s="87">
        <v>200000000</v>
      </c>
      <c r="G68" s="122">
        <v>12</v>
      </c>
      <c r="H68" s="92" t="s">
        <v>114</v>
      </c>
      <c r="I68" s="112"/>
      <c r="J68" s="93">
        <v>0.1124</v>
      </c>
      <c r="K68" s="43"/>
      <c r="L68" s="126"/>
      <c r="N68" s="66"/>
      <c r="O68" s="66"/>
      <c r="P68" s="66"/>
    </row>
    <row r="69" spans="1:16" s="57" customFormat="1" ht="16.899999999999999" customHeight="1" x14ac:dyDescent="0.25">
      <c r="B69" s="5"/>
      <c r="C69" s="5"/>
      <c r="D69" s="105" t="s">
        <v>35</v>
      </c>
      <c r="E69" s="86" t="s">
        <v>111</v>
      </c>
      <c r="F69" s="87">
        <v>300000000</v>
      </c>
      <c r="G69" s="122">
        <v>12</v>
      </c>
      <c r="H69" s="92" t="s">
        <v>115</v>
      </c>
      <c r="I69" s="112"/>
      <c r="J69" s="93">
        <v>0.1129</v>
      </c>
      <c r="K69" s="43"/>
      <c r="L69" s="126"/>
      <c r="N69" s="66"/>
      <c r="O69" s="66"/>
      <c r="P69" s="66"/>
    </row>
    <row r="70" spans="1:16" s="57" customFormat="1" ht="16.899999999999999" customHeight="1" x14ac:dyDescent="0.25">
      <c r="B70" s="5"/>
      <c r="C70" s="5"/>
      <c r="D70" s="105" t="s">
        <v>55</v>
      </c>
      <c r="E70" s="86" t="s">
        <v>110</v>
      </c>
      <c r="F70" s="87">
        <v>400000000</v>
      </c>
      <c r="G70" s="122">
        <v>12</v>
      </c>
      <c r="H70" s="92" t="s">
        <v>116</v>
      </c>
      <c r="I70" s="112"/>
      <c r="J70" s="93">
        <v>0.11310000000000001</v>
      </c>
      <c r="K70" s="43"/>
      <c r="L70" s="126"/>
      <c r="N70" s="66"/>
      <c r="O70" s="66"/>
      <c r="P70" s="66"/>
    </row>
    <row r="71" spans="1:16" s="57" customFormat="1" ht="16.899999999999999" customHeight="1" x14ac:dyDescent="0.25">
      <c r="B71" s="5"/>
      <c r="C71" s="5"/>
      <c r="D71" s="105" t="s">
        <v>56</v>
      </c>
      <c r="E71" s="86" t="s">
        <v>49</v>
      </c>
      <c r="F71" s="87">
        <v>200000000</v>
      </c>
      <c r="G71" s="122">
        <v>12</v>
      </c>
      <c r="H71" s="92" t="s">
        <v>117</v>
      </c>
      <c r="I71" s="112"/>
      <c r="J71" s="93">
        <v>0.115</v>
      </c>
      <c r="K71" s="43"/>
      <c r="L71" s="126"/>
      <c r="N71" s="66"/>
      <c r="O71" s="66"/>
      <c r="P71" s="66"/>
    </row>
    <row r="72" spans="1:16" s="57" customFormat="1" ht="16.899999999999999" customHeight="1" x14ac:dyDescent="0.25">
      <c r="B72" s="5"/>
      <c r="C72" s="5"/>
      <c r="D72" s="97"/>
      <c r="E72" s="12"/>
      <c r="F72" s="98"/>
      <c r="G72" s="124"/>
      <c r="H72" s="97"/>
      <c r="I72" s="125"/>
      <c r="J72" s="100"/>
      <c r="K72" s="43"/>
      <c r="L72" s="126"/>
      <c r="N72" s="66"/>
      <c r="O72" s="66"/>
      <c r="P72" s="66"/>
    </row>
    <row r="73" spans="1:16" s="57" customFormat="1" ht="11.45" customHeight="1" x14ac:dyDescent="0.25">
      <c r="B73" s="5"/>
      <c r="C73" s="5"/>
      <c r="D73" s="97"/>
      <c r="E73" s="12"/>
      <c r="F73" s="98"/>
      <c r="G73" s="97"/>
      <c r="H73" s="97"/>
      <c r="I73" s="99"/>
      <c r="J73" s="100"/>
      <c r="K73" s="43"/>
      <c r="L73" s="55"/>
      <c r="N73" s="66"/>
      <c r="O73" s="66"/>
      <c r="P73" s="66"/>
    </row>
    <row r="74" spans="1:16" ht="20.25" customHeight="1" x14ac:dyDescent="0.25">
      <c r="A74" s="145" t="s">
        <v>101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6" ht="20.25" customHeight="1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6" x14ac:dyDescent="0.25">
      <c r="A76" s="16" t="s">
        <v>103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6" s="57" customFormat="1" x14ac:dyDescent="0.25">
      <c r="A77" s="36" t="s">
        <v>106</v>
      </c>
      <c r="C77" s="33"/>
      <c r="D77" s="33"/>
      <c r="E77" s="33"/>
      <c r="F77" s="35"/>
      <c r="G77" s="33"/>
      <c r="H77" s="33"/>
      <c r="I77" s="35"/>
      <c r="J77" s="33"/>
      <c r="K77" s="33"/>
      <c r="L77" s="33"/>
      <c r="N77" s="66"/>
      <c r="O77" s="66"/>
      <c r="P77" s="66"/>
    </row>
    <row r="78" spans="1:16" x14ac:dyDescent="0.25">
      <c r="A78" s="146" t="s">
        <v>123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N78" s="67"/>
    </row>
    <row r="79" spans="1:16" ht="76.5" customHeight="1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1:16" s="57" customFormat="1" ht="33" customHeight="1" x14ac:dyDescent="0.25">
      <c r="A80" s="153" t="s">
        <v>122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N80" s="66"/>
      <c r="O80" s="66"/>
      <c r="P80" s="66"/>
    </row>
    <row r="81" spans="1:19" ht="20.25" customHeight="1" x14ac:dyDescent="0.25">
      <c r="A81" s="123"/>
      <c r="B81" s="121"/>
    </row>
    <row r="82" spans="1:19" ht="27.6" customHeight="1" x14ac:dyDescent="0.25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</row>
    <row r="83" spans="1:19" x14ac:dyDescent="0.25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</row>
    <row r="85" spans="1:19" x14ac:dyDescent="0.25"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</row>
    <row r="86" spans="1:19" x14ac:dyDescent="0.25"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</row>
  </sheetData>
  <mergeCells count="16">
    <mergeCell ref="E85:S86"/>
    <mergeCell ref="A74:L75"/>
    <mergeCell ref="A78:L79"/>
    <mergeCell ref="J63:J64"/>
    <mergeCell ref="D63:E64"/>
    <mergeCell ref="F63:F64"/>
    <mergeCell ref="G63:G64"/>
    <mergeCell ref="H63:H64"/>
    <mergeCell ref="I63:I64"/>
    <mergeCell ref="A80:L80"/>
    <mergeCell ref="A82:O83"/>
    <mergeCell ref="B1:L1"/>
    <mergeCell ref="B2:L2"/>
    <mergeCell ref="B3:L3"/>
    <mergeCell ref="B4:L4"/>
    <mergeCell ref="B5:E5"/>
  </mergeCells>
  <phoneticPr fontId="32" type="noConversion"/>
  <pageMargins left="0.23622047244094488" right="0.23622047244094488" top="0.74803149606299213" bottom="0.74803149606299213" header="0.31496062992125984" footer="0.31496062992125984"/>
  <pageSetup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2578125" defaultRowHeight="15" outlineLevelRow="1" x14ac:dyDescent="0.25"/>
  <cols>
    <col min="1" max="1" width="3.7109375" style="57" customWidth="1"/>
    <col min="2" max="2" width="3.42578125" style="57" customWidth="1"/>
    <col min="3" max="3" width="2.7109375" style="57" customWidth="1"/>
    <col min="4" max="4" width="4.140625" style="57" customWidth="1"/>
    <col min="5" max="5" width="31.28515625" style="57" customWidth="1"/>
    <col min="6" max="6" width="18.140625" style="57" bestFit="1" customWidth="1"/>
    <col min="7" max="7" width="15.7109375" style="57" bestFit="1" customWidth="1"/>
    <col min="8" max="8" width="31.85546875" style="57" customWidth="1"/>
    <col min="9" max="9" width="16" style="57" bestFit="1" customWidth="1"/>
    <col min="10" max="10" width="17.28515625" style="57" bestFit="1" customWidth="1"/>
    <col min="11" max="11" width="30.5703125" style="57" customWidth="1"/>
    <col min="12" max="12" width="16.7109375" style="57" customWidth="1"/>
    <col min="13" max="13" width="7.140625" style="57" customWidth="1"/>
    <col min="14" max="14" width="16.7109375" style="66" bestFit="1" customWidth="1"/>
    <col min="15" max="15" width="17" style="66" bestFit="1" customWidth="1"/>
    <col min="16" max="16" width="17.7109375" style="66" bestFit="1" customWidth="1"/>
    <col min="17" max="16384" width="11.42578125" style="57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37" t="s">
        <v>24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N2" s="66"/>
      <c r="O2" s="66"/>
      <c r="P2" s="66"/>
    </row>
    <row r="3" spans="1:16" s="1" customFormat="1" ht="17.25" x14ac:dyDescent="0.25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N3" s="66"/>
      <c r="O3" s="66"/>
      <c r="P3" s="66"/>
    </row>
    <row r="4" spans="1:16" s="1" customFormat="1" ht="15.75" x14ac:dyDescent="0.25">
      <c r="B4" s="139" t="s">
        <v>79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N4" s="66"/>
      <c r="O4" s="66"/>
      <c r="P4" s="66"/>
    </row>
    <row r="5" spans="1:16" s="1" customFormat="1" x14ac:dyDescent="0.25">
      <c r="B5" s="140" t="s">
        <v>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N5" s="66"/>
      <c r="O5" s="66"/>
      <c r="P5" s="66"/>
    </row>
    <row r="6" spans="1:16" ht="69.599999999999994" customHeight="1" x14ac:dyDescent="0.25">
      <c r="B6" s="163" t="s">
        <v>6</v>
      </c>
      <c r="C6" s="164"/>
      <c r="D6" s="164"/>
      <c r="E6" s="164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25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25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25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25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25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25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25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25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25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25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25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x14ac:dyDescent="0.25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25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25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25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25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25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25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25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25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25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25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25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25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25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25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" customHeight="1" x14ac:dyDescent="0.25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25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25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25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25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25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25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25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25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25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25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56"/>
    </row>
    <row r="64" spans="2:16" s="13" customFormat="1" x14ac:dyDescent="0.25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56"/>
    </row>
    <row r="65" spans="2:16" x14ac:dyDescent="0.25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56"/>
    </row>
    <row r="66" spans="2:16" s="3" customFormat="1" x14ac:dyDescent="0.25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56"/>
    </row>
    <row r="67" spans="2:16" x14ac:dyDescent="0.25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57">
        <f>118164.2468+261479267.63</f>
        <v>261597431.8768</v>
      </c>
      <c r="M67" s="62">
        <v>1400</v>
      </c>
      <c r="N67" s="69"/>
      <c r="O67" s="69"/>
      <c r="P67" s="67"/>
    </row>
    <row r="68" spans="2:16" x14ac:dyDescent="0.25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58"/>
      <c r="M68" s="62" t="s">
        <v>88</v>
      </c>
      <c r="N68" s="69"/>
      <c r="O68" s="69"/>
      <c r="P68" s="67"/>
    </row>
    <row r="69" spans="2:16" x14ac:dyDescent="0.25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58"/>
      <c r="M69" s="62">
        <v>1020</v>
      </c>
      <c r="N69" s="69"/>
      <c r="O69" s="67"/>
    </row>
    <row r="70" spans="2:16" x14ac:dyDescent="0.25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58"/>
      <c r="M70" s="62">
        <v>637</v>
      </c>
      <c r="N70" s="69"/>
      <c r="O70" s="67"/>
    </row>
    <row r="71" spans="2:16" x14ac:dyDescent="0.25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25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25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5" customHeight="1" x14ac:dyDescent="0.25">
      <c r="B74" s="5"/>
      <c r="C74" s="5"/>
      <c r="D74" s="159" t="s">
        <v>30</v>
      </c>
      <c r="E74" s="160"/>
      <c r="F74" s="159" t="s">
        <v>20</v>
      </c>
      <c r="G74" s="159" t="s">
        <v>45</v>
      </c>
      <c r="H74" s="159" t="s">
        <v>21</v>
      </c>
      <c r="I74" s="159" t="s">
        <v>22</v>
      </c>
      <c r="J74" s="159" t="s">
        <v>23</v>
      </c>
      <c r="K74" s="55"/>
      <c r="L74" s="55"/>
    </row>
    <row r="75" spans="2:16" ht="28.15" customHeight="1" x14ac:dyDescent="0.25">
      <c r="B75" s="5"/>
      <c r="C75" s="5"/>
      <c r="D75" s="161"/>
      <c r="E75" s="162"/>
      <c r="F75" s="161"/>
      <c r="G75" s="161"/>
      <c r="H75" s="161"/>
      <c r="I75" s="161"/>
      <c r="J75" s="161"/>
      <c r="K75" s="55"/>
      <c r="L75" s="55"/>
    </row>
    <row r="76" spans="2:16" x14ac:dyDescent="0.25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25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25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25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25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25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25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25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25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25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25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25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25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25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25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25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25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25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25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25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25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25">
      <c r="A97" s="145" t="s">
        <v>19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 ht="20.25" customHeight="1" x14ac:dyDescent="0.2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 ht="20.25" customHeight="1" x14ac:dyDescent="0.25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25">
      <c r="A100" s="145" t="s">
        <v>36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 ht="22.15" customHeight="1" x14ac:dyDescent="0.2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 ht="20.25" customHeight="1" x14ac:dyDescent="0.25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25">
      <c r="A103" s="155" t="s">
        <v>75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</row>
    <row r="104" spans="1:12" ht="20.25" customHeight="1" x14ac:dyDescent="0.25">
      <c r="A104" s="153" t="s">
        <v>76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ht="12.6" customHeight="1" x14ac:dyDescent="0.25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</row>
    <row r="106" spans="1:12" ht="20.2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2TRIM 2023 -Formato 2</vt:lpstr>
      <vt:lpstr>2019 Trim 4-Formato 2 Criterios</vt:lpstr>
      <vt:lpstr>'2TRIM 2023 -Formato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Andrea Marcela Garcia Salas</cp:lastModifiedBy>
  <cp:lastPrinted>2023-04-18T21:02:08Z</cp:lastPrinted>
  <dcterms:created xsi:type="dcterms:W3CDTF">2016-10-20T14:21:00Z</dcterms:created>
  <dcterms:modified xsi:type="dcterms:W3CDTF">2023-10-19T14:58:14Z</dcterms:modified>
</cp:coreProperties>
</file>