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71" i="1" l="1"/>
  <c r="C71" i="1"/>
  <c r="D57" i="1"/>
  <c r="C57" i="1"/>
  <c r="D56" i="1"/>
  <c r="C56" i="1"/>
  <c r="D52" i="1"/>
  <c r="C52" i="1"/>
  <c r="C51" i="1" s="1"/>
  <c r="D51" i="1"/>
  <c r="D61" i="1" s="1"/>
  <c r="D47" i="1"/>
  <c r="C47" i="1"/>
  <c r="D46" i="1"/>
  <c r="C46" i="1"/>
  <c r="C44" i="1"/>
  <c r="C41" i="1"/>
  <c r="C40" i="1" s="1"/>
  <c r="D40" i="1"/>
  <c r="D20" i="1"/>
  <c r="C20" i="1"/>
  <c r="C85" i="1" s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B4" i="1"/>
  <c r="C9" i="1" l="1"/>
  <c r="C84" i="1" s="1"/>
  <c r="D44" i="1"/>
  <c r="D48" i="1" s="1"/>
  <c r="C61" i="1"/>
  <c r="D9" i="1"/>
  <c r="D37" i="1" s="1"/>
  <c r="C48" i="1"/>
  <c r="D84" i="1"/>
  <c r="D63" i="1" l="1"/>
  <c r="D80" i="1" s="1"/>
  <c r="C37" i="1"/>
  <c r="C63" i="1" s="1"/>
  <c r="C80" i="1" s="1"/>
  <c r="D85" i="1"/>
</calcChain>
</file>

<file path=xl/sharedStrings.xml><?xml version="1.0" encoding="utf-8"?>
<sst xmlns="http://schemas.openxmlformats.org/spreadsheetml/2006/main" count="64" uniqueCount="56">
  <si>
    <t>Gobierno del Estado de Chihuahua</t>
  </si>
  <si>
    <t>Estado de Flujos de Efectivo</t>
  </si>
  <si>
    <t>(Cifras en Pesos)</t>
  </si>
  <si>
    <t>Concepto</t>
  </si>
  <si>
    <t>Flujos de Efectivo de las Actividades de Gestión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</si>
  <si>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</si>
  <si>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</si>
  <si>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</si>
  <si>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</si>
  <si>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</si>
  <si>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</si>
  <si>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</si>
  <si>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 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</si>
  <si>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</si>
  <si>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</si>
  <si>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</si>
  <si>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</si>
  <si>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</si>
  <si>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</si>
  <si>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</si>
  <si>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</si>
  <si>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</si>
  <si>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</si>
  <si>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</si>
  <si>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</si>
  <si>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</si>
  <si>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</si>
  <si>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</si>
  <si>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</si>
  <si>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</si>
  <si>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</si>
  <si>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</si>
  <si>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</si>
  <si>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</si>
  <si>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</si>
  <si>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</si>
  <si>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</si>
  <si>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</si>
  <si>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</si>
  <si>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</si>
  <si>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</si>
  <si>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</si>
  <si>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</si>
  <si>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</si>
  <si>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</si>
  <si>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</si>
  <si>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</si>
  <si>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</si>
  <si>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</si>
  <si>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</si>
  <si>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</si>
  <si>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</si>
  <si>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son responsabilidad del emisor</t>
  </si>
  <si>
    <t xml:space="preserve">    ________________________________________________                            ____________________________________________</t>
  </si>
  <si>
    <t xml:space="preserve">                        C.P. JEANETHE MARTÍNEZ ESTRADA                                                                C.P. MANUEL JOSÉ NAVARRO BACA</t>
  </si>
  <si>
    <t xml:space="preserve">           DIRECTORA DE CONTABILIDAD GUBERAMENTAL                                          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</si>
</sst>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2" fillId="2" borderId="0" xfId="0" applyFont="1" applyFill="1" applyBorder="1" applyAlignment="1"/>
    <xf numFmtId="0" fontId="4" fillId="2" borderId="0" xfId="2" applyFont="1" applyFill="1" applyBorder="1" applyAlignment="1"/>
    <xf numFmtId="0" fontId="2" fillId="2" borderId="0" xfId="0" applyFont="1" applyFill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" xfId="0" applyFont="1" applyFill="1" applyBorder="1" applyAlignment="1"/>
    <xf numFmtId="0" fontId="8" fillId="2" borderId="2" xfId="2" applyFont="1" applyFill="1" applyBorder="1" applyAlignment="1">
      <alignment vertical="top"/>
    </xf>
    <xf numFmtId="0" fontId="8" fillId="2" borderId="3" xfId="2" applyFont="1" applyFill="1" applyBorder="1" applyAlignment="1">
      <alignment vertical="top"/>
    </xf>
    <xf numFmtId="0" fontId="2" fillId="2" borderId="0" xfId="0" applyFont="1" applyFill="1" applyBorder="1"/>
    <xf numFmtId="0" fontId="2" fillId="2" borderId="12" xfId="0" applyFont="1" applyFill="1" applyBorder="1" applyAlignment="1">
      <alignment vertical="top"/>
    </xf>
    <xf numFmtId="0" fontId="6" fillId="2" borderId="4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0" fontId="8" fillId="2" borderId="5" xfId="2" applyFont="1" applyFill="1" applyBorder="1" applyAlignment="1">
      <alignment vertical="top"/>
    </xf>
    <xf numFmtId="0" fontId="6" fillId="2" borderId="4" xfId="2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top"/>
    </xf>
    <xf numFmtId="3" fontId="6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 wrapText="1"/>
    </xf>
    <xf numFmtId="3" fontId="8" fillId="2" borderId="0" xfId="2" applyNumberFormat="1" applyFont="1" applyFill="1" applyBorder="1" applyAlignment="1" applyProtection="1">
      <alignment vertical="top"/>
      <protection locked="0"/>
    </xf>
    <xf numFmtId="3" fontId="8" fillId="2" borderId="5" xfId="2" applyNumberFormat="1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4" xfId="2" applyFont="1" applyFill="1" applyBorder="1" applyAlignment="1">
      <alignment vertical="top"/>
    </xf>
    <xf numFmtId="3" fontId="6" fillId="2" borderId="0" xfId="2" applyNumberFormat="1" applyFont="1" applyFill="1" applyBorder="1" applyAlignment="1">
      <alignment horizontal="right" vertical="top" wrapText="1"/>
    </xf>
    <xf numFmtId="3" fontId="6" fillId="2" borderId="5" xfId="2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3" fontId="8" fillId="2" borderId="0" xfId="2" applyNumberFormat="1" applyFont="1" applyFill="1" applyBorder="1" applyAlignment="1">
      <alignment vertical="top"/>
    </xf>
    <xf numFmtId="3" fontId="8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/>
    </xf>
    <xf numFmtId="3" fontId="8" fillId="0" borderId="0" xfId="2" applyNumberFormat="1" applyFont="1" applyFill="1" applyBorder="1" applyAlignment="1" applyProtection="1">
      <alignment vertical="top"/>
      <protection locked="0"/>
    </xf>
    <xf numFmtId="3" fontId="8" fillId="0" borderId="5" xfId="2" applyNumberFormat="1" applyFont="1" applyFill="1" applyBorder="1" applyAlignment="1" applyProtection="1">
      <alignment vertical="top"/>
      <protection locked="0"/>
    </xf>
    <xf numFmtId="0" fontId="8" fillId="2" borderId="4" xfId="2" applyFont="1" applyFill="1" applyBorder="1" applyAlignment="1">
      <alignment horizontal="left" vertical="top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3" fontId="6" fillId="0" borderId="5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3" fontId="6" fillId="2" borderId="7" xfId="2" applyNumberFormat="1" applyFont="1" applyFill="1" applyBorder="1" applyAlignment="1">
      <alignment horizontal="right" vertical="top" wrapText="1"/>
    </xf>
    <xf numFmtId="3" fontId="6" fillId="2" borderId="8" xfId="2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3" fontId="8" fillId="2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MENSUALES/2022/Marzo/EF/Estados%20Vinculados%20Modificados%20Marzo%202022%20vs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SFD"/>
      <sheetName val="ESF"/>
      <sheetName val="PT_ESF_ECSF"/>
      <sheetName val="EFE Dev"/>
      <sheetName val="EFE Pag"/>
    </sheetNames>
    <sheetDataSet>
      <sheetData sheetId="0">
        <row r="4">
          <cell r="B4" t="str">
            <v>Del 01 de enero al 31 de marzo de 2022 y del 01 de enero al 31 de marzo de 2021</v>
          </cell>
        </row>
        <row r="9">
          <cell r="E9">
            <v>2316820838</v>
          </cell>
          <cell r="F9">
            <v>1778853795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3072473150</v>
          </cell>
          <cell r="F12">
            <v>2405509875</v>
          </cell>
        </row>
        <row r="13">
          <cell r="E13">
            <v>32826332</v>
          </cell>
          <cell r="F13">
            <v>93190298</v>
          </cell>
        </row>
        <row r="14">
          <cell r="E14">
            <v>165903269</v>
          </cell>
          <cell r="F14">
            <v>994445616</v>
          </cell>
        </row>
        <row r="15">
          <cell r="E15">
            <v>0</v>
          </cell>
          <cell r="F15">
            <v>0</v>
          </cell>
        </row>
        <row r="17">
          <cell r="E17">
            <v>16797998305</v>
          </cell>
          <cell r="F17">
            <v>14287571582</v>
          </cell>
        </row>
        <row r="18">
          <cell r="E18">
            <v>0</v>
          </cell>
          <cell r="F18">
            <v>0</v>
          </cell>
        </row>
      </sheetData>
      <sheetData sheetId="1"/>
      <sheetData sheetId="2">
        <row r="9">
          <cell r="C9">
            <v>4976743032</v>
          </cell>
          <cell r="D9">
            <v>2714609749</v>
          </cell>
        </row>
        <row r="22">
          <cell r="C22">
            <v>22366488901</v>
          </cell>
          <cell r="D22">
            <v>22325286955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tabSelected="1" workbookViewId="0">
      <selection activeCell="G55" sqref="G55"/>
    </sheetView>
  </sheetViews>
  <sheetFormatPr baseColWidth="10" defaultColWidth="11.42578125" defaultRowHeight="12" x14ac:dyDescent="0.2"/>
  <cols>
    <col min="1" max="1" width="5" style="1" customWidth="1"/>
    <col min="2" max="2" width="75.5703125" style="1" customWidth="1"/>
    <col min="3" max="4" width="16.7109375" style="42" customWidth="1"/>
    <col min="5" max="16384" width="11.42578125" style="3"/>
  </cols>
  <sheetData>
    <row r="1" spans="1:4" ht="16.5" thickBot="1" x14ac:dyDescent="0.3">
      <c r="C1" s="2"/>
      <c r="D1" s="2"/>
    </row>
    <row r="2" spans="1:4" ht="15.75" x14ac:dyDescent="0.25">
      <c r="B2" s="4" t="s">
        <v>0</v>
      </c>
      <c r="C2" s="5"/>
      <c r="D2" s="6"/>
    </row>
    <row r="3" spans="1:4" ht="15" x14ac:dyDescent="0.25">
      <c r="B3" s="7" t="s">
        <v>1</v>
      </c>
      <c r="C3" s="8"/>
      <c r="D3" s="9"/>
    </row>
    <row r="4" spans="1:4" x14ac:dyDescent="0.2">
      <c r="B4" s="10" t="str">
        <f>+'[1]EA '!B4</f>
        <v>Del 01 de enero al 31 de marzo de 2022 y del 01 de enero al 31 de marzo de 2021</v>
      </c>
      <c r="C4" s="11"/>
      <c r="D4" s="12"/>
    </row>
    <row r="5" spans="1:4" ht="12.75" thickBot="1" x14ac:dyDescent="0.25">
      <c r="B5" s="13" t="s">
        <v>2</v>
      </c>
      <c r="C5" s="14"/>
      <c r="D5" s="15"/>
    </row>
    <row r="6" spans="1:4" s="20" customFormat="1" ht="12.75" thickBot="1" x14ac:dyDescent="0.25">
      <c r="A6" s="16"/>
      <c r="B6" s="17" t="s">
        <v>3</v>
      </c>
      <c r="C6" s="18">
        <v>2022</v>
      </c>
      <c r="D6" s="19">
        <v>2021</v>
      </c>
    </row>
    <row r="7" spans="1:4" s="24" customFormat="1" x14ac:dyDescent="0.2">
      <c r="A7" s="1"/>
      <c r="B7" s="21"/>
      <c r="C7" s="22"/>
      <c r="D7" s="23"/>
    </row>
    <row r="8" spans="1:4" x14ac:dyDescent="0.2">
      <c r="A8" s="25"/>
      <c r="B8" s="26" t="s">
        <v>4</v>
      </c>
      <c r="C8" s="27"/>
      <c r="D8" s="28"/>
    </row>
    <row r="9" spans="1:4" x14ac:dyDescent="0.2">
      <c r="A9" s="25"/>
      <c r="B9" s="29" t="s">
        <v>5</v>
      </c>
      <c r="C9" s="30">
        <f>SUM(C10:C19)-1</f>
        <v>22386021893</v>
      </c>
      <c r="D9" s="31">
        <f>SUM(D10:D19)</f>
        <v>19559571166</v>
      </c>
    </row>
    <row r="10" spans="1:4" x14ac:dyDescent="0.2">
      <c r="A10" s="25"/>
      <c r="B10" s="32" t="s">
        <v>6</v>
      </c>
      <c r="C10" s="33">
        <f>+'[1]EA '!E9</f>
        <v>2316820838</v>
      </c>
      <c r="D10" s="34">
        <f>+'[1]EA '!F9</f>
        <v>1778853795</v>
      </c>
    </row>
    <row r="11" spans="1:4" x14ac:dyDescent="0.2">
      <c r="A11" s="25"/>
      <c r="B11" s="32" t="s">
        <v>7</v>
      </c>
      <c r="C11" s="33">
        <f>+'[1]EA '!E10</f>
        <v>0</v>
      </c>
      <c r="D11" s="34">
        <f>+'[1]EA '!F10</f>
        <v>0</v>
      </c>
    </row>
    <row r="12" spans="1:4" x14ac:dyDescent="0.2">
      <c r="A12" s="25"/>
      <c r="B12" s="32" t="s">
        <v>8</v>
      </c>
      <c r="C12" s="33">
        <f>+'[1]EA '!E11</f>
        <v>0</v>
      </c>
      <c r="D12" s="34">
        <f>+'[1]EA '!F11</f>
        <v>0</v>
      </c>
    </row>
    <row r="13" spans="1:4" x14ac:dyDescent="0.2">
      <c r="A13" s="25"/>
      <c r="B13" s="32" t="s">
        <v>9</v>
      </c>
      <c r="C13" s="33">
        <f>+'[1]EA '!E12</f>
        <v>3072473150</v>
      </c>
      <c r="D13" s="34">
        <f>+'[1]EA '!F12</f>
        <v>2405509875</v>
      </c>
    </row>
    <row r="14" spans="1:4" x14ac:dyDescent="0.2">
      <c r="A14" s="25"/>
      <c r="B14" s="32" t="s">
        <v>10</v>
      </c>
      <c r="C14" s="33">
        <f>+'[1]EA '!E13</f>
        <v>32826332</v>
      </c>
      <c r="D14" s="34">
        <f>+'[1]EA '!F13</f>
        <v>93190298</v>
      </c>
    </row>
    <row r="15" spans="1:4" x14ac:dyDescent="0.2">
      <c r="A15" s="25"/>
      <c r="B15" s="32" t="s">
        <v>11</v>
      </c>
      <c r="C15" s="33">
        <f>+'[1]EA '!E14</f>
        <v>165903269</v>
      </c>
      <c r="D15" s="34">
        <f>+'[1]EA '!F14</f>
        <v>994445616</v>
      </c>
    </row>
    <row r="16" spans="1:4" x14ac:dyDescent="0.2">
      <c r="A16" s="25"/>
      <c r="B16" s="32" t="s">
        <v>13</v>
      </c>
      <c r="C16" s="33">
        <f>+'[1]EA '!E15</f>
        <v>0</v>
      </c>
      <c r="D16" s="34">
        <f>+'[1]EA '!F15</f>
        <v>0</v>
      </c>
    </row>
    <row r="17" spans="1:4" ht="24" x14ac:dyDescent="0.2">
      <c r="A17" s="25"/>
      <c r="B17" s="32" t="s">
        <v>14</v>
      </c>
      <c r="C17" s="33">
        <f>+'[1]EA '!E17</f>
        <v>16797998305</v>
      </c>
      <c r="D17" s="34">
        <f>+'[1]EA '!F17</f>
        <v>14287571582</v>
      </c>
    </row>
    <row r="18" spans="1:4" x14ac:dyDescent="0.2">
      <c r="A18" s="25"/>
      <c r="B18" s="32" t="s">
        <v>15</v>
      </c>
      <c r="C18" s="33">
        <f>+'[1]EA '!E18</f>
        <v>0</v>
      </c>
      <c r="D18" s="34">
        <f>+'[1]EA '!F18</f>
        <v>0</v>
      </c>
    </row>
    <row r="19" spans="1:4" x14ac:dyDescent="0.2">
      <c r="A19" s="25"/>
      <c r="B19" s="32" t="s">
        <v>16</v>
      </c>
      <c r="C19" s="33">
        <v>0</v>
      </c>
      <c r="D19" s="34">
        <v>0</v>
      </c>
    </row>
    <row r="20" spans="1:4" s="38" customFormat="1" x14ac:dyDescent="0.25">
      <c r="A20" s="35"/>
      <c r="B20" s="29" t="s">
        <v>17</v>
      </c>
      <c r="C20" s="36">
        <f>SUM(C21:C36)</f>
        <v>17382306145.84</v>
      </c>
      <c r="D20" s="37">
        <f>SUM(D21:D36)-1</f>
        <v>15672541815.550001</v>
      </c>
    </row>
    <row r="21" spans="1:4" x14ac:dyDescent="0.2">
      <c r="A21" s="25"/>
      <c r="B21" s="32" t="s">
        <v>18</v>
      </c>
      <c r="C21" s="33">
        <v>2571271112.8400002</v>
      </c>
      <c r="D21" s="34">
        <v>2576755572.96</v>
      </c>
    </row>
    <row r="22" spans="1:4" x14ac:dyDescent="0.2">
      <c r="A22" s="25"/>
      <c r="B22" s="32" t="s">
        <v>19</v>
      </c>
      <c r="C22" s="33">
        <v>114713873.15000001</v>
      </c>
      <c r="D22" s="34">
        <v>126743683.88</v>
      </c>
    </row>
    <row r="23" spans="1:4" x14ac:dyDescent="0.2">
      <c r="A23" s="25"/>
      <c r="B23" s="32" t="s">
        <v>20</v>
      </c>
      <c r="C23" s="33">
        <v>471132655.88999999</v>
      </c>
      <c r="D23" s="34">
        <v>643985952.88</v>
      </c>
    </row>
    <row r="24" spans="1:4" x14ac:dyDescent="0.2">
      <c r="A24" s="25"/>
      <c r="B24" s="32" t="s">
        <v>21</v>
      </c>
      <c r="C24" s="33">
        <v>1381150647.8</v>
      </c>
      <c r="D24" s="34">
        <v>943990957.16999996</v>
      </c>
    </row>
    <row r="25" spans="1:4" x14ac:dyDescent="0.2">
      <c r="A25" s="25"/>
      <c r="B25" s="32" t="s">
        <v>22</v>
      </c>
      <c r="C25" s="33">
        <v>8178243171.1300001</v>
      </c>
      <c r="D25" s="34">
        <v>7488073842.1000004</v>
      </c>
    </row>
    <row r="26" spans="1:4" x14ac:dyDescent="0.2">
      <c r="A26" s="25"/>
      <c r="B26" s="32" t="s">
        <v>23</v>
      </c>
      <c r="C26" s="33">
        <v>14583164.710000001</v>
      </c>
      <c r="D26" s="34">
        <v>7033255.6600000001</v>
      </c>
    </row>
    <row r="27" spans="1:4" x14ac:dyDescent="0.2">
      <c r="A27" s="25"/>
      <c r="B27" s="32" t="s">
        <v>24</v>
      </c>
      <c r="C27" s="33">
        <v>22834508.300000001</v>
      </c>
      <c r="D27" s="34">
        <v>56613935.659999996</v>
      </c>
    </row>
    <row r="28" spans="1:4" x14ac:dyDescent="0.2">
      <c r="A28" s="25"/>
      <c r="B28" s="32" t="s">
        <v>25</v>
      </c>
      <c r="C28" s="33">
        <v>0</v>
      </c>
      <c r="D28" s="34">
        <v>0</v>
      </c>
    </row>
    <row r="29" spans="1:4" x14ac:dyDescent="0.2">
      <c r="A29" s="25"/>
      <c r="B29" s="32" t="s">
        <v>26</v>
      </c>
      <c r="C29" s="33">
        <v>1219235239.01</v>
      </c>
      <c r="D29" s="34">
        <v>945363384.47000003</v>
      </c>
    </row>
    <row r="30" spans="1:4" x14ac:dyDescent="0.2">
      <c r="A30" s="25"/>
      <c r="B30" s="32" t="s">
        <v>27</v>
      </c>
      <c r="C30" s="33">
        <v>0</v>
      </c>
      <c r="D30" s="34">
        <v>0</v>
      </c>
    </row>
    <row r="31" spans="1:4" x14ac:dyDescent="0.2">
      <c r="A31" s="25"/>
      <c r="B31" s="32" t="s">
        <v>28</v>
      </c>
      <c r="C31" s="33">
        <v>0</v>
      </c>
      <c r="D31" s="34">
        <v>0</v>
      </c>
    </row>
    <row r="32" spans="1:4" x14ac:dyDescent="0.2">
      <c r="A32" s="25"/>
      <c r="B32" s="32" t="s">
        <v>29</v>
      </c>
      <c r="C32" s="33">
        <v>20452619.629999999</v>
      </c>
      <c r="D32" s="34">
        <v>16356974.58</v>
      </c>
    </row>
    <row r="33" spans="1:4" x14ac:dyDescent="0.2">
      <c r="A33" s="25"/>
      <c r="B33" s="32" t="s">
        <v>30</v>
      </c>
      <c r="C33" s="33">
        <v>2252041375.3800001</v>
      </c>
      <c r="D33" s="34">
        <v>1822495975.1900001</v>
      </c>
    </row>
    <row r="34" spans="1:4" x14ac:dyDescent="0.2">
      <c r="A34" s="25"/>
      <c r="B34" s="32" t="s">
        <v>31</v>
      </c>
      <c r="C34" s="33">
        <v>1136647778</v>
      </c>
      <c r="D34" s="34">
        <v>1045128282</v>
      </c>
    </row>
    <row r="35" spans="1:4" x14ac:dyDescent="0.2">
      <c r="A35" s="25"/>
      <c r="B35" s="32" t="s">
        <v>32</v>
      </c>
      <c r="C35" s="33">
        <v>0</v>
      </c>
      <c r="D35" s="34">
        <v>0</v>
      </c>
    </row>
    <row r="36" spans="1:4" x14ac:dyDescent="0.2">
      <c r="A36" s="25"/>
      <c r="B36" s="32" t="s">
        <v>33</v>
      </c>
      <c r="C36" s="33">
        <v>0</v>
      </c>
      <c r="D36" s="34">
        <v>0</v>
      </c>
    </row>
    <row r="37" spans="1:4" x14ac:dyDescent="0.2">
      <c r="A37" s="25"/>
      <c r="B37" s="39" t="s">
        <v>34</v>
      </c>
      <c r="C37" s="40">
        <f>C9-C20+1</f>
        <v>5003715748.1599998</v>
      </c>
      <c r="D37" s="41">
        <f>D9-D20-1</f>
        <v>3887029349.4499989</v>
      </c>
    </row>
    <row r="38" spans="1:4" x14ac:dyDescent="0.2">
      <c r="A38" s="42"/>
      <c r="B38" s="43"/>
      <c r="C38" s="40"/>
      <c r="D38" s="41"/>
    </row>
    <row r="39" spans="1:4" x14ac:dyDescent="0.2">
      <c r="A39" s="42"/>
      <c r="B39" s="39" t="s">
        <v>35</v>
      </c>
      <c r="C39" s="44"/>
      <c r="D39" s="45"/>
    </row>
    <row r="40" spans="1:4" x14ac:dyDescent="0.2">
      <c r="A40" s="42"/>
      <c r="B40" s="39" t="s">
        <v>5</v>
      </c>
      <c r="C40" s="30">
        <f>SUM(C41:C43)</f>
        <v>0</v>
      </c>
      <c r="D40" s="31">
        <f>SUM(D41:D43)</f>
        <v>16818000</v>
      </c>
    </row>
    <row r="41" spans="1:4" x14ac:dyDescent="0.2">
      <c r="A41" s="42"/>
      <c r="B41" s="46" t="s">
        <v>36</v>
      </c>
      <c r="C41" s="47">
        <f>IF(+[1]ESF!D22-[1]ESF!C22&lt;0,0,+[1]ESF!D22-[1]ESF!C22)</f>
        <v>0</v>
      </c>
      <c r="D41" s="34">
        <v>0</v>
      </c>
    </row>
    <row r="42" spans="1:4" x14ac:dyDescent="0.2">
      <c r="A42" s="42"/>
      <c r="B42" s="46" t="s">
        <v>37</v>
      </c>
      <c r="C42" s="47">
        <v>0</v>
      </c>
      <c r="D42" s="48">
        <v>16818000</v>
      </c>
    </row>
    <row r="43" spans="1:4" x14ac:dyDescent="0.2">
      <c r="A43" s="42"/>
      <c r="B43" s="46" t="s">
        <v>38</v>
      </c>
      <c r="C43" s="47">
        <v>0</v>
      </c>
      <c r="D43" s="34">
        <v>0</v>
      </c>
    </row>
    <row r="44" spans="1:4" x14ac:dyDescent="0.2">
      <c r="A44" s="42"/>
      <c r="B44" s="26" t="s">
        <v>17</v>
      </c>
      <c r="C44" s="30">
        <f>SUM(C45:C47)</f>
        <v>125674010.58</v>
      </c>
      <c r="D44" s="31">
        <f>SUM(D45:D47)-1</f>
        <v>182299796.08000001</v>
      </c>
    </row>
    <row r="45" spans="1:4" x14ac:dyDescent="0.2">
      <c r="A45" s="42"/>
      <c r="B45" s="49" t="s">
        <v>36</v>
      </c>
      <c r="C45" s="47">
        <v>48908548.960000001</v>
      </c>
      <c r="D45" s="48">
        <v>158200325.81</v>
      </c>
    </row>
    <row r="46" spans="1:4" x14ac:dyDescent="0.2">
      <c r="A46" s="42"/>
      <c r="B46" s="46" t="s">
        <v>37</v>
      </c>
      <c r="C46" s="47">
        <f>6323134.58+2112042.91+33037199.97+22111286.64</f>
        <v>63583664.100000001</v>
      </c>
      <c r="D46" s="34">
        <f>6761248.62+688495.03+1260525.6+3268800+8712772.8</f>
        <v>20691842.050000001</v>
      </c>
    </row>
    <row r="47" spans="1:4" x14ac:dyDescent="0.2">
      <c r="A47" s="42"/>
      <c r="B47" s="46" t="s">
        <v>39</v>
      </c>
      <c r="C47" s="50">
        <f>224400.07+12957397.45</f>
        <v>13181797.52</v>
      </c>
      <c r="D47" s="34">
        <f>407629.22+3000000</f>
        <v>3407629.2199999997</v>
      </c>
    </row>
    <row r="48" spans="1:4" x14ac:dyDescent="0.2">
      <c r="A48" s="42"/>
      <c r="B48" s="39" t="s">
        <v>40</v>
      </c>
      <c r="C48" s="30">
        <f>C40-C44</f>
        <v>-125674010.58</v>
      </c>
      <c r="D48" s="31">
        <f>D40-D44</f>
        <v>-165481796.08000001</v>
      </c>
    </row>
    <row r="49" spans="1:4" ht="15" customHeight="1" x14ac:dyDescent="0.2">
      <c r="A49" s="42"/>
      <c r="B49" s="51"/>
      <c r="C49" s="24"/>
      <c r="D49" s="52"/>
    </row>
    <row r="50" spans="1:4" ht="15" customHeight="1" x14ac:dyDescent="0.2">
      <c r="A50" s="42"/>
      <c r="B50" s="39" t="s">
        <v>41</v>
      </c>
      <c r="C50" s="24"/>
      <c r="D50" s="52"/>
    </row>
    <row r="51" spans="1:4" ht="15" customHeight="1" x14ac:dyDescent="0.2">
      <c r="A51" s="42"/>
      <c r="B51" s="26" t="s">
        <v>5</v>
      </c>
      <c r="C51" s="30">
        <f>C52+C55</f>
        <v>925371406</v>
      </c>
      <c r="D51" s="31">
        <f>D52+D55</f>
        <v>168164992</v>
      </c>
    </row>
    <row r="52" spans="1:4" ht="12" customHeight="1" x14ac:dyDescent="0.2">
      <c r="A52" s="42"/>
      <c r="B52" s="49" t="s">
        <v>42</v>
      </c>
      <c r="C52" s="33">
        <f>SUM(C53:C54)</f>
        <v>0</v>
      </c>
      <c r="D52" s="34">
        <f>SUM(D53:D54)</f>
        <v>0</v>
      </c>
    </row>
    <row r="53" spans="1:4" ht="12" customHeight="1" x14ac:dyDescent="0.2">
      <c r="A53" s="42"/>
      <c r="B53" s="49" t="s">
        <v>43</v>
      </c>
      <c r="C53" s="47">
        <v>0</v>
      </c>
      <c r="D53" s="34">
        <v>0</v>
      </c>
    </row>
    <row r="54" spans="1:4" ht="12" customHeight="1" x14ac:dyDescent="0.2">
      <c r="A54" s="42"/>
      <c r="B54" s="49" t="s">
        <v>44</v>
      </c>
      <c r="C54" s="33">
        <v>0</v>
      </c>
      <c r="D54" s="34">
        <v>0</v>
      </c>
    </row>
    <row r="55" spans="1:4" ht="12" customHeight="1" x14ac:dyDescent="0.2">
      <c r="A55" s="42"/>
      <c r="B55" s="46" t="s">
        <v>45</v>
      </c>
      <c r="C55" s="47">
        <v>925371406</v>
      </c>
      <c r="D55" s="48">
        <v>168164992</v>
      </c>
    </row>
    <row r="56" spans="1:4" ht="15" customHeight="1" x14ac:dyDescent="0.2">
      <c r="A56" s="42"/>
      <c r="B56" s="26" t="s">
        <v>17</v>
      </c>
      <c r="C56" s="30">
        <f>C57+C60</f>
        <v>2734574918.1900001</v>
      </c>
      <c r="D56" s="31">
        <f>D57+D60</f>
        <v>3439823077.6300001</v>
      </c>
    </row>
    <row r="57" spans="1:4" ht="12" customHeight="1" x14ac:dyDescent="0.2">
      <c r="A57" s="42"/>
      <c r="B57" s="49" t="s">
        <v>46</v>
      </c>
      <c r="C57" s="33">
        <f>SUM(C58:C59)</f>
        <v>2734574918.1900001</v>
      </c>
      <c r="D57" s="34">
        <f>SUM(D58:D59)</f>
        <v>3439823077.6300001</v>
      </c>
    </row>
    <row r="58" spans="1:4" ht="12" customHeight="1" x14ac:dyDescent="0.2">
      <c r="A58" s="42"/>
      <c r="B58" s="49" t="s">
        <v>43</v>
      </c>
      <c r="C58" s="47">
        <v>2734574918.1900001</v>
      </c>
      <c r="D58" s="34">
        <v>3439823077.6300001</v>
      </c>
    </row>
    <row r="59" spans="1:4" ht="12" customHeight="1" x14ac:dyDescent="0.2">
      <c r="A59" s="42"/>
      <c r="B59" s="49" t="s">
        <v>44</v>
      </c>
      <c r="C59" s="33">
        <v>0</v>
      </c>
      <c r="D59" s="34">
        <v>0</v>
      </c>
    </row>
    <row r="60" spans="1:4" ht="12" customHeight="1" x14ac:dyDescent="0.2">
      <c r="A60" s="42"/>
      <c r="B60" s="46" t="s">
        <v>47</v>
      </c>
      <c r="C60" s="47">
        <v>0</v>
      </c>
      <c r="D60" s="48">
        <v>0</v>
      </c>
    </row>
    <row r="61" spans="1:4" ht="15" customHeight="1" x14ac:dyDescent="0.2">
      <c r="A61" s="42"/>
      <c r="B61" s="39" t="s">
        <v>48</v>
      </c>
      <c r="C61" s="30">
        <f>C51-C56</f>
        <v>-1809203512.1900001</v>
      </c>
      <c r="D61" s="31">
        <f>D51-D56</f>
        <v>-3271658085.6300001</v>
      </c>
    </row>
    <row r="62" spans="1:4" x14ac:dyDescent="0.2">
      <c r="A62" s="42"/>
      <c r="B62" s="53"/>
      <c r="C62" s="24"/>
      <c r="D62" s="52"/>
    </row>
    <row r="63" spans="1:4" ht="15" customHeight="1" x14ac:dyDescent="0.2">
      <c r="A63" s="42"/>
      <c r="B63" s="39" t="s">
        <v>49</v>
      </c>
      <c r="C63" s="40">
        <f>C37+C48+C61</f>
        <v>3068838225.3899999</v>
      </c>
      <c r="D63" s="41">
        <f>D37+D48+D61</f>
        <v>449889467.73999882</v>
      </c>
    </row>
    <row r="64" spans="1:4" x14ac:dyDescent="0.2">
      <c r="A64" s="42"/>
      <c r="B64" s="51"/>
      <c r="C64" s="24"/>
      <c r="D64" s="52"/>
    </row>
    <row r="65" spans="1:4" x14ac:dyDescent="0.2">
      <c r="A65" s="42"/>
      <c r="B65" s="39" t="s">
        <v>50</v>
      </c>
      <c r="C65" s="40">
        <v>1907904808</v>
      </c>
      <c r="D65" s="54">
        <v>2264720281</v>
      </c>
    </row>
    <row r="66" spans="1:4" x14ac:dyDescent="0.2">
      <c r="A66" s="42"/>
      <c r="B66" s="39" t="s">
        <v>51</v>
      </c>
      <c r="C66" s="40">
        <v>4976743032</v>
      </c>
      <c r="D66" s="41">
        <v>2714609749</v>
      </c>
    </row>
    <row r="67" spans="1:4" ht="12.75" thickBot="1" x14ac:dyDescent="0.25">
      <c r="A67" s="42"/>
      <c r="B67" s="55"/>
      <c r="C67" s="56"/>
      <c r="D67" s="57"/>
    </row>
    <row r="68" spans="1:4" x14ac:dyDescent="0.2">
      <c r="A68" s="24"/>
      <c r="B68" s="58" t="s">
        <v>52</v>
      </c>
      <c r="C68" s="59"/>
      <c r="D68" s="59"/>
    </row>
    <row r="69" spans="1:4" x14ac:dyDescent="0.2">
      <c r="A69" s="24"/>
      <c r="B69" s="59"/>
      <c r="C69" s="59"/>
      <c r="D69" s="59"/>
    </row>
    <row r="70" spans="1:4" x14ac:dyDescent="0.2">
      <c r="A70" s="24"/>
      <c r="B70" s="59"/>
      <c r="C70" s="59"/>
      <c r="D70" s="59"/>
    </row>
    <row r="71" spans="1:4" ht="18" x14ac:dyDescent="0.25">
      <c r="A71" s="24"/>
      <c r="B71" s="59"/>
      <c r="C71" s="60" t="str">
        <f>IF(C66=[1]ESF!C9," ","ERROR SALDO FINAL")</f>
        <v xml:space="preserve"> </v>
      </c>
      <c r="D71" s="60" t="str">
        <f>IF(D66=[1]ESF!D9," ","ERROR SALDO FINAL")</f>
        <v xml:space="preserve"> </v>
      </c>
    </row>
    <row r="72" spans="1:4" x14ac:dyDescent="0.2">
      <c r="A72" s="24"/>
      <c r="B72" s="59"/>
    </row>
    <row r="73" spans="1:4" x14ac:dyDescent="0.2">
      <c r="A73" s="24"/>
      <c r="B73" s="61"/>
      <c r="C73" s="62"/>
      <c r="D73" s="24"/>
    </row>
    <row r="74" spans="1:4" x14ac:dyDescent="0.2">
      <c r="A74" s="24"/>
      <c r="B74" s="63" t="s">
        <v>53</v>
      </c>
      <c r="C74" s="64"/>
      <c r="D74" s="64"/>
    </row>
    <row r="75" spans="1:4" x14ac:dyDescent="0.2">
      <c r="B75" s="65" t="s">
        <v>54</v>
      </c>
      <c r="C75" s="3"/>
      <c r="D75" s="65"/>
    </row>
    <row r="76" spans="1:4" x14ac:dyDescent="0.2">
      <c r="B76" s="66" t="s">
        <v>55</v>
      </c>
      <c r="C76" s="3"/>
      <c r="D76" s="67"/>
    </row>
    <row r="78" spans="1:4" x14ac:dyDescent="0.2">
      <c r="C78" s="33"/>
    </row>
    <row r="79" spans="1:4" x14ac:dyDescent="0.2">
      <c r="C79" s="33" t="s">
        <v>12</v>
      </c>
    </row>
    <row r="80" spans="1:4" x14ac:dyDescent="0.2">
      <c r="C80" s="68">
        <f>+C63+C65</f>
        <v>4976743033.3899994</v>
      </c>
      <c r="D80" s="68">
        <f>+D63+D65</f>
        <v>2714609748.7399988</v>
      </c>
    </row>
    <row r="81" spans="3:4" s="3" customFormat="1" x14ac:dyDescent="0.2">
      <c r="C81" s="33"/>
    </row>
    <row r="82" spans="3:4" s="3" customFormat="1" x14ac:dyDescent="0.2">
      <c r="C82" s="33"/>
    </row>
    <row r="84" spans="3:4" s="3" customFormat="1" x14ac:dyDescent="0.2">
      <c r="C84" s="69">
        <f>+C9+C40+C51-C55</f>
        <v>22386021893</v>
      </c>
      <c r="D84" s="69">
        <f>+D9+D40+D51-D55</f>
        <v>19576389166</v>
      </c>
    </row>
    <row r="85" spans="3:4" s="3" customFormat="1" x14ac:dyDescent="0.2">
      <c r="C85" s="69">
        <f>+C20+C44+C56-C60</f>
        <v>20242555074.610001</v>
      </c>
      <c r="D85" s="69">
        <f>+D20+D44+D56-D60</f>
        <v>19294664689.260002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  <ignoredErrors>
    <ignoredError sqref="C10:D51 C60:D78" unlockedFormula="1"/>
    <ignoredError sqref="C52:D59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2022-04-27T14:40:03Z</dcterms:created>
  <dcterms:modified xsi:type="dcterms:W3CDTF">2022-04-27T14:42:31Z</dcterms:modified>
</cp:coreProperties>
</file>