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5" yWindow="-135" windowWidth="7710" windowHeight="9705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Jun-17" sheetId="42" state="hidden" r:id="rId29"/>
    <sheet name="MARZO 2021" sheetId="4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11">'Dic directa 2015'!$A$1:$P$54</definedName>
    <definedName name="_xlnm.Print_Area" localSheetId="23">'Dic-2016'!$A$1:$Q$46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18">'Julio 2016'!$A$1:$Q$47</definedName>
    <definedName name="_xlnm.Print_Area" localSheetId="5">'Jun directa'!$A$1:$P$51</definedName>
    <definedName name="_xlnm.Print_Area" localSheetId="28">'Jun-17'!$A$1:$O$45</definedName>
    <definedName name="_xlnm.Print_Area" localSheetId="17">'Junio 2016'!$A$1:$Q$47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29">'MARZO 2021'!$A$1:$O$33</definedName>
    <definedName name="_xlnm.Print_Area" localSheetId="4">'May directa'!$A$1:$P$48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K8" i="43" l="1"/>
  <c r="K9" i="43" s="1"/>
  <c r="M9" i="43"/>
  <c r="M18" i="43" l="1"/>
  <c r="I18" i="43" l="1"/>
  <c r="I9" i="43" l="1"/>
  <c r="K16" i="43"/>
  <c r="K15" i="43"/>
  <c r="K18" i="43" l="1"/>
  <c r="K8" i="42"/>
  <c r="K10" i="42"/>
  <c r="M12" i="42"/>
  <c r="I12" i="42"/>
  <c r="L19" i="40" l="1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M23" i="42" l="1"/>
  <c r="M22" i="42"/>
  <c r="I23" i="42"/>
  <c r="I22" i="42"/>
  <c r="K23" i="42" l="1"/>
  <c r="K22" i="42"/>
  <c r="M25" i="42"/>
  <c r="I25" i="42"/>
  <c r="K25" i="42" l="1"/>
  <c r="N26" i="40"/>
  <c r="N27" i="40"/>
  <c r="N25" i="40"/>
  <c r="N24" i="40"/>
  <c r="L12" i="40" l="1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L39" i="38" l="1"/>
  <c r="L38" i="38"/>
  <c r="N27" i="38"/>
  <c r="P27" i="38" s="1"/>
  <c r="N25" i="38"/>
  <c r="P25" i="38" s="1"/>
  <c r="N24" i="38"/>
  <c r="L12" i="38"/>
  <c r="L11" i="38"/>
  <c r="G39" i="38"/>
  <c r="G38" i="38"/>
  <c r="G32" i="38"/>
  <c r="G31" i="38"/>
  <c r="G30" i="38"/>
  <c r="L28" i="38"/>
  <c r="G28" i="38"/>
  <c r="E28" i="38"/>
  <c r="J27" i="38"/>
  <c r="P26" i="38"/>
  <c r="J26" i="38"/>
  <c r="J25" i="38"/>
  <c r="J24" i="38"/>
  <c r="J28" i="38" s="1"/>
  <c r="E21" i="38"/>
  <c r="J18" i="38"/>
  <c r="J13" i="38"/>
  <c r="G12" i="38"/>
  <c r="G11" i="38"/>
  <c r="P24" i="38" l="1"/>
  <c r="N28" i="38"/>
  <c r="J12" i="38"/>
  <c r="J16" i="38"/>
  <c r="L41" i="38"/>
  <c r="G41" i="38"/>
  <c r="J15" i="38"/>
  <c r="J19" i="38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J41" i="38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L21" i="37" l="1"/>
  <c r="J32" i="37"/>
  <c r="P28" i="37"/>
  <c r="J15" i="37"/>
  <c r="G21" i="37"/>
  <c r="J12" i="37"/>
  <c r="J17" i="37"/>
  <c r="J14" i="37"/>
  <c r="J13" i="37"/>
  <c r="J16" i="37"/>
  <c r="J4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<sst xmlns="http://schemas.openxmlformats.org/spreadsheetml/2006/main" count="1986" uniqueCount="206">
  <si>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</si>
  <si>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</si>
  <si>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</si>
  <si>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</si>
  <si>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</si>
  <si>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</si>
  <si>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</si>
  <si>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</si>
  <si>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</si>
  <si>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</si>
  <si>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</si>
  <si>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</si>
  <si>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</si>
  <si>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</si>
  <si>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</si>
  <si>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</si>
  <si>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</si>
  <si>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</si>
  <si>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</si>
  <si>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</si>
  <si>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</si>
  <si>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</si>
  <si>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</si>
  <si>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</si>
  <si>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</si>
  <si>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</si>
  <si>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</si>
  <si>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</si>
  <si>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</si>
  <si>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</si>
  <si>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</si>
  <si>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</si>
  <si>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</si>
  <si>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</si>
  <si>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</si>
  <si>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</si>
  <si>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</si>
  <si>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</si>
  <si>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</si>
  <si>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</si>
  <si>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</si>
  <si>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</si>
  <si>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</si>
  <si>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</si>
  <si>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</si>
  <si>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</si>
  <si>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</si>
  <si>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</si>
  <si>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</si>
  <si>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</si>
  <si>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</si>
  <si>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</si>
  <si>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</si>
  <si>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</si>
  <si>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</si>
  <si>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</si>
  <si>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</si>
  <si>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</si>
  <si>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</si>
  <si>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</si>
  <si>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</si>
  <si>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</si>
  <si>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</si>
  <si>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</si>
  <si>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</si>
  <si>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</si>
  <si>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</si>
  <si>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</si>
  <si>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</si>
  <si>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</si>
  <si>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</si>
  <si>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</si>
  <si>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</si>
  <si>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</si>
  <si>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</si>
  <si>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</si>
  <si>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</si>
  <si>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</si>
  <si>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</si>
  <si>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</si>
  <si>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</si>
  <si>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</si>
  <si>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</si>
  <si>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</si>
  <si>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</si>
  <si>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</si>
  <si>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</si>
  <si>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</si>
  <si>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</si>
  <si>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</si>
  <si>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</si>
  <si>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</si>
  <si>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</si>
  <si>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</si>
  <si>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</si>
  <si>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</si>
  <si>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</si>
  <si>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</si>
  <si>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</si>
  <si>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</si>
  <si>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</si>
  <si>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</si>
  <si>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</si>
  <si>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</si>
  <si>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</si>
  <si>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</si>
  <si>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</si>
  <si>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</si>
  <si>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</si>
  <si>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</si>
  <si>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</si>
  <si>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</si>
  <si>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</si>
  <si>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</si>
  <si>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</si>
  <si>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</si>
  <si>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</si>
  <si>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</si>
  <si>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</si>
  <si>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</si>
  <si>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</si>
  <si>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</si>
  <si>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</si>
  <si>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</si>
  <si>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</si>
  <si>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</si>
  <si>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</si>
  <si>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</si>
  <si>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</si>
  <si>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</si>
  <si>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</si>
  <si>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</si>
  <si>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</si>
  <si>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</si>
  <si>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</si>
  <si>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</si>
  <si>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</si>
  <si>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</si>
  <si>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</si>
  <si>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</si>
  <si>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</si>
  <si>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</si>
  <si>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</si>
  <si>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</si>
  <si>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</si>
  <si>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</si>
  <si>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</si>
  <si>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</si>
  <si>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</si>
  <si>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</si>
  <si>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</si>
  <si>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</si>
  <si>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</si>
  <si>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</si>
  <si>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</si>
  <si>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</si>
  <si>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</si>
  <si>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</si>
  <si>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</si>
  <si>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</si>
  <si>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</si>
  <si>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</si>
  <si>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</si>
  <si>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</si>
  <si>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</si>
  <si>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</si>
  <si>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</si>
  <si>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</si>
  <si>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</si>
  <si>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</si>
  <si>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</si>
  <si>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</si>
  <si>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</si>
  <si>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</si>
  <si>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</si>
  <si>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</si>
  <si>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</si>
  <si>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</si>
  <si>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</si>
  <si>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</si>
  <si>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</si>
  <si>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</si>
  <si>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30 de junio de 2017</t>
  </si>
  <si>
    <t>Pasivos Contingentes</t>
  </si>
  <si>
    <t>Certificados Bursatiles emitidos por Fideicomisos del Estado</t>
  </si>
  <si>
    <t>Fideicomiso PEAJE (F80672) **</t>
  </si>
  <si>
    <t xml:space="preserve">Fideicomiso del ISN (F80634)  </t>
  </si>
  <si>
    <t>Saldo al 30 de Junio del 2017</t>
  </si>
  <si>
    <t>Fideicomiso PEAJE (F80742) **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</si>
  <si>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</t>
  </si>
  <si>
    <t>Contratado de acuerdo al DECRETO Nº. 950/2015 IX P.E. y al DECRETO Nº. 818/2014 I P.O.</t>
  </si>
  <si>
    <t>Deuda contingente contratada por la Comisión Estatal de Vivienda e Infraestructura; el servicio de la deuda es pagado con ingresos propios.</t>
  </si>
  <si>
    <t>C.P. OSCAR RUIZ SUAREZ</t>
  </si>
  <si>
    <t>C.P. MANUEL JOSE NAVARRO BACA</t>
  </si>
  <si>
    <t>DIRECTOR DE CONTABILIDAD GUBERNAMENTAL</t>
  </si>
  <si>
    <t>JEFE DEL DEPARTAMENTO DE INFORMACIÓN CONTABLE</t>
  </si>
  <si>
    <t>Saldo al 01 enero de 2017</t>
  </si>
  <si>
    <t>M.I. PATRICIA RAMIREZ CEBALLOS</t>
  </si>
  <si>
    <t>DIRECTORA DE CONTABILIDAD GUBERNAMENTAL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</si>
  <si>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 Las emisiones bursátiles emitidas en UDI´s tiene una variacion por el tipo de UDI en referencia. Contratado de acuerdo al DECRETO Nº. 950/2015 IX P.E. y al DECRETO Nº. 818/2014 I P.O.</t>
  </si>
  <si>
    <t xml:space="preserve">* Fideicomiso PEAJE (F80672) </t>
  </si>
  <si>
    <t>Saldo al 31 de diciembre de 2020</t>
  </si>
  <si>
    <t>Saldo al 31 de marzo de 2021</t>
  </si>
  <si>
    <t>Las emisiones bursátiles emitidas en UDI´s tiene una variacion por el tipo de UDI en referencia.  El saldo en UDIS al 31 de diciembre de 2020 el saldo en UDIS era de 2,198,539,324.8 UDIS y el saldo al 31 de marzo de 2021 en UDIS es de 2,175,592,392 UDIS.</t>
  </si>
  <si>
    <t>Informe sobre Pasivos Contingentes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</si>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</sst>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  <numFmt numFmtId="168" formatCode="General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8" fontId="2" fillId="0" borderId="0"/>
  </cellStyleXfs>
  <cellXfs count="292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Fill="1" applyBorder="1" applyAlignment="1">
      <alignment horizontal="center" vertical="center" wrapText="1"/>
    </xf>
    <xf numFmtId="166" fontId="9" fillId="0" borderId="12" xfId="4" applyNumberFormat="1" applyFont="1" applyFill="1" applyBorder="1"/>
    <xf numFmtId="164" fontId="3" fillId="0" borderId="0" xfId="3" applyFont="1" applyFill="1" applyBorder="1" applyAlignment="1"/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horizontal="center" vertical="center" wrapText="1"/>
    </xf>
    <xf numFmtId="164" fontId="40" fillId="0" borderId="0" xfId="3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right"/>
    </xf>
    <xf numFmtId="0" fontId="40" fillId="0" borderId="0" xfId="2" applyFont="1" applyFill="1" applyBorder="1"/>
    <xf numFmtId="166" fontId="40" fillId="0" borderId="0" xfId="4" applyNumberFormat="1" applyFont="1" applyFill="1" applyBorder="1"/>
    <xf numFmtId="166" fontId="40" fillId="0" borderId="0" xfId="2" applyNumberFormat="1" applyFont="1" applyFill="1" applyBorder="1"/>
    <xf numFmtId="166" fontId="40" fillId="0" borderId="0" xfId="5" applyNumberFormat="1" applyFont="1" applyFill="1" applyBorder="1" applyAlignment="1">
      <alignment horizontal="center"/>
    </xf>
    <xf numFmtId="43" fontId="40" fillId="0" borderId="0" xfId="1" applyFont="1" applyFill="1" applyBorder="1"/>
    <xf numFmtId="164" fontId="40" fillId="0" borderId="0" xfId="3" applyFont="1" applyFill="1" applyBorder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0" fontId="36" fillId="0" borderId="0" xfId="2" applyFont="1" applyBorder="1" applyAlignment="1">
      <alignment vertical="top"/>
    </xf>
    <xf numFmtId="43" fontId="7" fillId="0" borderId="2" xfId="1" applyFont="1" applyFill="1" applyBorder="1"/>
    <xf numFmtId="166" fontId="9" fillId="0" borderId="2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164" fontId="3" fillId="0" borderId="0" xfId="3" applyFont="1" applyFill="1" applyAlignment="1">
      <alignment vertical="top"/>
    </xf>
    <xf numFmtId="166" fontId="7" fillId="0" borderId="0" xfId="4" applyNumberFormat="1" applyFont="1" applyFill="1" applyBorder="1"/>
    <xf numFmtId="166" fontId="7" fillId="0" borderId="0" xfId="4" applyNumberFormat="1" applyFont="1" applyFill="1" applyBorder="1"/>
    <xf numFmtId="166" fontId="3" fillId="0" borderId="0" xfId="2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7" fillId="0" borderId="0" xfId="2" applyFont="1" applyFill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4" fontId="7" fillId="0" borderId="0" xfId="3" applyFont="1" applyFill="1" applyBorder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/>
    <xf numFmtId="0" fontId="10" fillId="0" borderId="0" xfId="2" applyFont="1" applyFill="1" applyBorder="1"/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43" fontId="7" fillId="0" borderId="0" xfId="1" applyFont="1" applyFill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6" fillId="0" borderId="0" xfId="2" applyFont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166" fontId="40" fillId="0" borderId="0" xfId="4" applyNumberFormat="1" applyFont="1" applyFill="1" applyBorder="1" applyAlignment="1">
      <alignment vertical="center"/>
    </xf>
    <xf numFmtId="166" fontId="40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/>
    <xf numFmtId="165" fontId="9" fillId="0" borderId="0" xfId="4" applyFont="1" applyFill="1" applyBorder="1"/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41" fillId="0" borderId="12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" fillId="0" borderId="0" xfId="2" applyFont="1" applyBorder="1" applyAlignment="1">
      <alignment horizontal="left" vertical="top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wrapText="1"/>
    </xf>
    <xf numFmtId="0" fontId="39" fillId="0" borderId="0" xfId="2" applyFont="1" applyBorder="1" applyAlignment="1">
      <alignment horizontal="center"/>
    </xf>
  </cellXfs>
  <cellStyles count="59">
    <cellStyle name="=C:\WINNT\SYSTEM32\COMMAND.COM" xfId="58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2 3" xfId="57"/>
    <cellStyle name="Millares 3" xfId="42"/>
    <cellStyle name="Millares 3 2" xfId="55"/>
    <cellStyle name="Moneda 2" xfId="43"/>
    <cellStyle name="Moneda 2 2" xfId="4"/>
    <cellStyle name="Normal" xfId="0" builtinId="0"/>
    <cellStyle name="Normal 11" xfId="56"/>
    <cellStyle name="Normal 2" xfId="44"/>
    <cellStyle name="Normal 2 2" xfId="2"/>
    <cellStyle name="Normal 3" xfId="45"/>
    <cellStyle name="Normal 4" xfId="46"/>
    <cellStyle name="Normal 9" xfId="54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  <sheetName val="1716 BBVA (2)"/>
    </sheetNames>
    <sheetDataSet>
      <sheetData sheetId="0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</sheetData>
      <sheetData sheetId="1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</sheetData>
      <sheetData sheetId="2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</sheetData>
      <sheetData sheetId="3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</sheetData>
      <sheetData sheetId="4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</sheetData>
      <sheetData sheetId="6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</sheetData>
      <sheetData sheetId="7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2">
          <cell r="L92">
            <v>272088923.16000116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</sheetData>
      <sheetData sheetId="4">
        <row r="66">
          <cell r="L66">
            <v>854454000</v>
          </cell>
        </row>
        <row r="67">
          <cell r="L67">
            <v>843630000</v>
          </cell>
        </row>
        <row r="68">
          <cell r="L68">
            <v>815254800</v>
          </cell>
        </row>
        <row r="69">
          <cell r="L69">
            <v>820990800</v>
          </cell>
        </row>
        <row r="70">
          <cell r="L70">
            <v>814360800</v>
          </cell>
        </row>
      </sheetData>
      <sheetData sheetId="5">
        <row r="57">
          <cell r="J57">
            <v>195969234.36000001</v>
          </cell>
        </row>
        <row r="58">
          <cell r="J58">
            <v>192898322.26000002</v>
          </cell>
        </row>
      </sheetData>
      <sheetData sheetId="6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"/>
    </row>
    <row r="2" spans="1:22" ht="21" x14ac:dyDescent="0.35">
      <c r="B2" s="273" t="s">
        <v>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5"/>
    </row>
    <row r="3" spans="1:22" ht="15.6" x14ac:dyDescent="0.3">
      <c r="B3" s="274" t="s">
        <v>21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6"/>
    </row>
    <row r="4" spans="1:22" s="7" customFormat="1" ht="15.75" customHeight="1" x14ac:dyDescent="0.3">
      <c r="B4" s="275" t="s">
        <v>2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6" t="s">
        <v>3</v>
      </c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77" t="s">
        <v>4</v>
      </c>
      <c r="F8" s="19"/>
      <c r="G8" s="268" t="s">
        <v>22</v>
      </c>
      <c r="H8" s="20"/>
      <c r="I8" s="21"/>
      <c r="J8" s="277" t="s">
        <v>5</v>
      </c>
      <c r="K8" s="12"/>
      <c r="L8" s="268" t="s">
        <v>23</v>
      </c>
      <c r="M8" s="12"/>
      <c r="N8" s="268" t="s">
        <v>24</v>
      </c>
      <c r="O8" s="12"/>
      <c r="P8" s="268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78"/>
      <c r="F9" s="19"/>
      <c r="G9" s="269"/>
      <c r="H9" s="25"/>
      <c r="J9" s="278"/>
      <c r="K9" s="24"/>
      <c r="L9" s="269"/>
      <c r="M9" s="22"/>
      <c r="N9" s="269"/>
      <c r="O9" s="24"/>
      <c r="P9" s="269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25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2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2">
      <c r="A42" s="270" t="s">
        <v>18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R42" s="64"/>
      <c r="S42" s="10"/>
      <c r="T42" s="10"/>
      <c r="U42" s="10"/>
      <c r="V42" s="10"/>
    </row>
    <row r="43" spans="1:23" s="7" customFormat="1" ht="23.25" x14ac:dyDescent="0.35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25" outlineLevel="1" x14ac:dyDescent="0.35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5" x14ac:dyDescent="0.25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R45" s="10"/>
      <c r="S45" s="10"/>
      <c r="T45" s="10"/>
      <c r="U45" s="10"/>
      <c r="V45" s="10"/>
    </row>
    <row r="46" spans="1:23" s="7" customFormat="1" x14ac:dyDescent="0.2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88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27"/>
      <c r="G8" s="268" t="s">
        <v>22</v>
      </c>
      <c r="H8" s="20"/>
      <c r="I8" s="21"/>
      <c r="J8" s="277" t="s">
        <v>5</v>
      </c>
      <c r="K8" s="12"/>
      <c r="L8" s="268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268" t="s">
        <v>92</v>
      </c>
      <c r="O20" s="10"/>
      <c r="P20" s="268" t="s">
        <v>91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79" t="s">
        <v>48</v>
      </c>
      <c r="B50" s="280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81" t="s">
        <v>50</v>
      </c>
      <c r="B51" s="282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81" t="s">
        <v>52</v>
      </c>
      <c r="B52" s="281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87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27"/>
      <c r="G8" s="268" t="s">
        <v>22</v>
      </c>
      <c r="H8" s="20"/>
      <c r="I8" s="21"/>
      <c r="J8" s="277" t="s">
        <v>5</v>
      </c>
      <c r="K8" s="12"/>
      <c r="L8" s="268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268" t="s">
        <v>81</v>
      </c>
      <c r="O20" s="10"/>
      <c r="P20" s="268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79" t="s">
        <v>48</v>
      </c>
      <c r="B50" s="280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81" t="s">
        <v>50</v>
      </c>
      <c r="B51" s="282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81" t="s">
        <v>52</v>
      </c>
      <c r="B52" s="281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93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31"/>
      <c r="G8" s="268" t="s">
        <v>22</v>
      </c>
      <c r="H8" s="20"/>
      <c r="I8" s="21"/>
      <c r="J8" s="277" t="s">
        <v>5</v>
      </c>
      <c r="K8" s="12"/>
      <c r="L8" s="268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268" t="s">
        <v>95</v>
      </c>
      <c r="O21" s="10"/>
      <c r="P21" s="268" t="s">
        <v>96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2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2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2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2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2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2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2">
      <c r="A51" s="279" t="s">
        <v>48</v>
      </c>
      <c r="B51" s="280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2">
      <c r="A52" s="281" t="s">
        <v>50</v>
      </c>
      <c r="B52" s="282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2">
      <c r="A53" s="281" t="s">
        <v>52</v>
      </c>
      <c r="B53" s="281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2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51:B51"/>
    <mergeCell ref="A52:B52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7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98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34"/>
      <c r="G8" s="268" t="s">
        <v>99</v>
      </c>
      <c r="H8" s="20"/>
      <c r="I8" s="21"/>
      <c r="J8" s="277" t="s">
        <v>5</v>
      </c>
      <c r="K8" s="12"/>
      <c r="L8" s="268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268" t="s">
        <v>106</v>
      </c>
      <c r="O21" s="10"/>
      <c r="P21" s="268" t="s">
        <v>107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9" t="s">
        <v>48</v>
      </c>
      <c r="B45" s="280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1" t="s">
        <v>50</v>
      </c>
      <c r="B46" s="282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1" t="s">
        <v>52</v>
      </c>
      <c r="B47" s="281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108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37"/>
      <c r="G8" s="268" t="s">
        <v>99</v>
      </c>
      <c r="H8" s="20"/>
      <c r="I8" s="21"/>
      <c r="J8" s="277" t="s">
        <v>5</v>
      </c>
      <c r="K8" s="12"/>
      <c r="L8" s="268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268" t="s">
        <v>105</v>
      </c>
      <c r="O21" s="10"/>
      <c r="P21" s="268" t="s">
        <v>104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2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2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2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2">
      <c r="A47" s="279" t="s">
        <v>48</v>
      </c>
      <c r="B47" s="280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2">
      <c r="A48" s="281" t="s">
        <v>50</v>
      </c>
      <c r="B48" s="282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2">
      <c r="A49" s="281" t="s">
        <v>52</v>
      </c>
      <c r="B49" s="281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N21:N22"/>
    <mergeCell ref="P21:P22"/>
    <mergeCell ref="A47:B47"/>
    <mergeCell ref="A48:B48"/>
    <mergeCell ref="A49:B49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109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40"/>
      <c r="G8" s="268" t="s">
        <v>99</v>
      </c>
      <c r="H8" s="20"/>
      <c r="I8" s="21"/>
      <c r="J8" s="277" t="s">
        <v>5</v>
      </c>
      <c r="K8" s="12"/>
      <c r="L8" s="268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268" t="s">
        <v>112</v>
      </c>
      <c r="O21" s="10"/>
      <c r="P21" s="268" t="s">
        <v>113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79" t="s">
        <v>48</v>
      </c>
      <c r="B48" s="280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81" t="s">
        <v>50</v>
      </c>
      <c r="B49" s="282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81" t="s">
        <v>52</v>
      </c>
      <c r="B50" s="281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114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43"/>
      <c r="G8" s="268" t="s">
        <v>99</v>
      </c>
      <c r="H8" s="20"/>
      <c r="I8" s="21"/>
      <c r="J8" s="277" t="s">
        <v>5</v>
      </c>
      <c r="K8" s="12"/>
      <c r="L8" s="268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268" t="s">
        <v>116</v>
      </c>
      <c r="O21" s="10"/>
      <c r="P21" s="268" t="s">
        <v>117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2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2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2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2">
      <c r="A49" s="279" t="s">
        <v>48</v>
      </c>
      <c r="B49" s="280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2">
      <c r="A50" s="281" t="s">
        <v>50</v>
      </c>
      <c r="B50" s="282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2">
      <c r="A51" s="281" t="s">
        <v>52</v>
      </c>
      <c r="B51" s="281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N21:N22"/>
    <mergeCell ref="P21:P22"/>
    <mergeCell ref="A49:B49"/>
    <mergeCell ref="A50:B50"/>
    <mergeCell ref="A51:B51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46"/>
      <c r="G8" s="268" t="s">
        <v>99</v>
      </c>
      <c r="H8" s="20"/>
      <c r="I8" s="21"/>
      <c r="J8" s="277" t="s">
        <v>5</v>
      </c>
      <c r="K8" s="12"/>
      <c r="L8" s="268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285"/>
      <c r="S12" s="285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285"/>
      <c r="S13" s="285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285"/>
      <c r="S14" s="285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268" t="s">
        <v>120</v>
      </c>
      <c r="O21" s="10"/>
      <c r="P21" s="268" t="s">
        <v>121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79" t="s">
        <v>48</v>
      </c>
      <c r="B46" s="280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81" t="s">
        <v>50</v>
      </c>
      <c r="B47" s="282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81" t="s">
        <v>52</v>
      </c>
      <c r="B48" s="281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R12:S14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122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56"/>
      <c r="G8" s="268" t="s">
        <v>99</v>
      </c>
      <c r="H8" s="20"/>
      <c r="I8" s="21"/>
      <c r="J8" s="277" t="s">
        <v>5</v>
      </c>
      <c r="K8" s="12"/>
      <c r="L8" s="268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285"/>
      <c r="S12" s="285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285"/>
      <c r="S13" s="285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285"/>
      <c r="S14" s="285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268" t="s">
        <v>132</v>
      </c>
      <c r="O21" s="10"/>
      <c r="P21" s="268" t="s">
        <v>133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9" t="s">
        <v>48</v>
      </c>
      <c r="B45" s="280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1" t="s">
        <v>50</v>
      </c>
      <c r="B46" s="282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1" t="s">
        <v>52</v>
      </c>
      <c r="B47" s="281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123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59"/>
      <c r="G8" s="268" t="s">
        <v>99</v>
      </c>
      <c r="H8" s="20"/>
      <c r="I8" s="21"/>
      <c r="J8" s="277" t="s">
        <v>5</v>
      </c>
      <c r="K8" s="12"/>
      <c r="L8" s="268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285"/>
      <c r="S12" s="285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285"/>
      <c r="S13" s="285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285"/>
      <c r="S14" s="285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268" t="s">
        <v>128</v>
      </c>
      <c r="O21" s="10"/>
      <c r="P21" s="268" t="s">
        <v>129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9" t="s">
        <v>48</v>
      </c>
      <c r="B45" s="280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1" t="s">
        <v>50</v>
      </c>
      <c r="B46" s="282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1" t="s">
        <v>52</v>
      </c>
      <c r="B47" s="281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"/>
    </row>
    <row r="2" spans="1:22" ht="21" x14ac:dyDescent="0.35">
      <c r="B2" s="273" t="s">
        <v>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5"/>
    </row>
    <row r="3" spans="1:22" ht="15.6" x14ac:dyDescent="0.3">
      <c r="B3" s="274" t="s">
        <v>26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6"/>
    </row>
    <row r="4" spans="1:22" s="7" customFormat="1" ht="15.75" customHeight="1" x14ac:dyDescent="0.3">
      <c r="B4" s="275" t="s">
        <v>2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6" t="s">
        <v>3</v>
      </c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77" t="s">
        <v>4</v>
      </c>
      <c r="F8" s="19"/>
      <c r="G8" s="268" t="s">
        <v>22</v>
      </c>
      <c r="H8" s="20"/>
      <c r="I8" s="21"/>
      <c r="J8" s="277" t="s">
        <v>5</v>
      </c>
      <c r="K8" s="12"/>
      <c r="L8" s="268" t="s">
        <v>27</v>
      </c>
      <c r="M8" s="12"/>
      <c r="N8" s="268" t="s">
        <v>28</v>
      </c>
      <c r="O8" s="12"/>
      <c r="P8" s="268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78"/>
      <c r="F9" s="19"/>
      <c r="G9" s="269"/>
      <c r="H9" s="25"/>
      <c r="J9" s="278"/>
      <c r="K9" s="24"/>
      <c r="L9" s="269"/>
      <c r="M9" s="22"/>
      <c r="N9" s="269"/>
      <c r="O9" s="24"/>
      <c r="P9" s="269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2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2">
      <c r="A43" s="270" t="s">
        <v>18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R43" s="64"/>
      <c r="S43" s="10"/>
      <c r="T43" s="10"/>
      <c r="U43" s="10"/>
      <c r="V43" s="10"/>
    </row>
    <row r="44" spans="1:23" s="7" customFormat="1" ht="23.25" x14ac:dyDescent="0.35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25" outlineLevel="1" x14ac:dyDescent="0.35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5" x14ac:dyDescent="0.25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R46" s="10"/>
      <c r="S46" s="10"/>
      <c r="T46" s="10"/>
      <c r="U46" s="10"/>
      <c r="V46" s="10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124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62"/>
      <c r="G8" s="268" t="s">
        <v>99</v>
      </c>
      <c r="H8" s="20"/>
      <c r="I8" s="21"/>
      <c r="J8" s="277" t="s">
        <v>5</v>
      </c>
      <c r="K8" s="12"/>
      <c r="L8" s="268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285"/>
      <c r="S12" s="285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285"/>
      <c r="S13" s="285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285"/>
      <c r="S14" s="285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268" t="s">
        <v>134</v>
      </c>
      <c r="O21" s="10"/>
      <c r="P21" s="268" t="s">
        <v>126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9" t="s">
        <v>48</v>
      </c>
      <c r="B45" s="280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1" t="s">
        <v>50</v>
      </c>
      <c r="B46" s="282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1" t="s">
        <v>52</v>
      </c>
      <c r="B47" s="281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139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65"/>
      <c r="G8" s="268" t="s">
        <v>99</v>
      </c>
      <c r="H8" s="20"/>
      <c r="I8" s="21"/>
      <c r="J8" s="277" t="s">
        <v>5</v>
      </c>
      <c r="K8" s="12"/>
      <c r="L8" s="268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268" t="s">
        <v>141</v>
      </c>
      <c r="O21" s="10"/>
      <c r="P21" s="268" t="s">
        <v>142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2">
      <c r="A45" s="279" t="s">
        <v>48</v>
      </c>
      <c r="B45" s="280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50</v>
      </c>
      <c r="B46" s="282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2">
      <c r="A47" s="281" t="s">
        <v>52</v>
      </c>
      <c r="B47" s="281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143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69"/>
      <c r="G8" s="268" t="s">
        <v>99</v>
      </c>
      <c r="H8" s="20"/>
      <c r="I8" s="21"/>
      <c r="J8" s="277" t="s">
        <v>5</v>
      </c>
      <c r="K8" s="12"/>
      <c r="L8" s="268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268" t="s">
        <v>145</v>
      </c>
      <c r="O21" s="10"/>
      <c r="P21" s="268" t="s">
        <v>146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149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72"/>
      <c r="G8" s="268" t="s">
        <v>99</v>
      </c>
      <c r="H8" s="20"/>
      <c r="I8" s="21"/>
      <c r="J8" s="277" t="s">
        <v>5</v>
      </c>
      <c r="K8" s="12"/>
      <c r="L8" s="268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268" t="s">
        <v>152</v>
      </c>
      <c r="O21" s="10"/>
      <c r="P21" s="268" t="s">
        <v>151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156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75"/>
      <c r="G8" s="268" t="s">
        <v>99</v>
      </c>
      <c r="H8" s="20"/>
      <c r="I8" s="21"/>
      <c r="J8" s="277" t="s">
        <v>5</v>
      </c>
      <c r="K8" s="12"/>
      <c r="L8" s="268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268" t="s">
        <v>157</v>
      </c>
      <c r="O21" s="10"/>
      <c r="P21" s="268" t="s">
        <v>158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854454000</v>
      </c>
      <c r="O25" s="30"/>
      <c r="P25" s="34">
        <f>+L25-N25</f>
        <v>345546000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1549868940</v>
      </c>
      <c r="O28" s="10"/>
      <c r="P28" s="33">
        <f>SUM(P24:P27)</f>
        <v>2707145575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162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78"/>
      <c r="G8" s="268" t="s">
        <v>167</v>
      </c>
      <c r="H8" s="20"/>
      <c r="I8" s="21"/>
      <c r="J8" s="277" t="s">
        <v>5</v>
      </c>
      <c r="K8" s="12"/>
      <c r="L8" s="268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268" t="s">
        <v>165</v>
      </c>
      <c r="O21" s="10"/>
      <c r="P21" s="268" t="s">
        <v>164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843630000</v>
      </c>
      <c r="O25" s="30"/>
      <c r="P25" s="34">
        <f>+L25-N25</f>
        <v>356370000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1534906920</v>
      </c>
      <c r="O28" s="10"/>
      <c r="P28" s="33">
        <f>SUM(P24:P27)</f>
        <v>2722107595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168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81"/>
      <c r="G8" s="268" t="s">
        <v>167</v>
      </c>
      <c r="H8" s="20"/>
      <c r="I8" s="21"/>
      <c r="J8" s="277" t="s">
        <v>5</v>
      </c>
      <c r="K8" s="12"/>
      <c r="L8" s="268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268" t="s">
        <v>170</v>
      </c>
      <c r="O21" s="10"/>
      <c r="P21" s="268" t="s">
        <v>171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815254800</v>
      </c>
      <c r="O25" s="30"/>
      <c r="P25" s="34">
        <f>+L25-N25</f>
        <v>384745200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1528456380</v>
      </c>
      <c r="O28" s="10"/>
      <c r="P28" s="33">
        <f>SUM(P24:P27)</f>
        <v>2728558135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173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84"/>
      <c r="G8" s="268" t="s">
        <v>167</v>
      </c>
      <c r="H8" s="20"/>
      <c r="I8" s="21"/>
      <c r="J8" s="277" t="s">
        <v>5</v>
      </c>
      <c r="K8" s="12"/>
      <c r="L8" s="268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268" t="s">
        <v>175</v>
      </c>
      <c r="O21" s="10"/>
      <c r="P21" s="268" t="s">
        <v>176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9"/>
      <c r="O22" s="10"/>
      <c r="P22" s="269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820990800</v>
      </c>
      <c r="O25" s="30"/>
      <c r="P25" s="34">
        <f>+L25-N25</f>
        <v>379009200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1787124434.3600001</v>
      </c>
      <c r="O28" s="10"/>
      <c r="P28" s="33">
        <f>SUM(P24:P27)</f>
        <v>2469890080.6399999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09" bestFit="1" customWidth="1"/>
    <col min="19" max="19" width="16.5703125" style="209" bestFit="1" customWidth="1"/>
    <col min="20" max="20" width="16" style="190" bestFit="1" customWidth="1"/>
    <col min="21" max="21" width="18.7109375" style="190" customWidth="1"/>
    <col min="22" max="22" width="11.42578125" style="190"/>
    <col min="23" max="16384" width="11.42578125" style="1"/>
  </cols>
  <sheetData>
    <row r="1" spans="1:22" ht="26.25" x14ac:dyDescent="0.4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75" x14ac:dyDescent="0.25">
      <c r="A3" s="274" t="s">
        <v>178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2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09"/>
      <c r="S4" s="209"/>
      <c r="T4" s="10"/>
      <c r="U4" s="10"/>
      <c r="V4" s="10"/>
    </row>
    <row r="5" spans="1:22" s="191" customFormat="1" ht="6" customHeight="1" thickBot="1" x14ac:dyDescent="0.25">
      <c r="B5" s="12"/>
      <c r="C5" s="13"/>
      <c r="D5" s="192"/>
      <c r="E5" s="192"/>
      <c r="F5" s="192"/>
      <c r="G5" s="192"/>
      <c r="H5" s="192"/>
      <c r="I5" s="15"/>
      <c r="J5" s="15"/>
      <c r="K5" s="15"/>
      <c r="L5" s="15"/>
      <c r="M5" s="15"/>
      <c r="N5" s="15"/>
      <c r="O5" s="12"/>
      <c r="R5" s="209"/>
      <c r="S5" s="209"/>
      <c r="T5" s="193"/>
      <c r="U5" s="193"/>
      <c r="V5" s="193"/>
    </row>
    <row r="6" spans="1:22" s="19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09"/>
      <c r="S6" s="209"/>
      <c r="T6" s="193"/>
      <c r="U6" s="193"/>
      <c r="V6" s="193"/>
    </row>
    <row r="7" spans="1:22" s="191" customFormat="1" ht="10.5" customHeight="1" x14ac:dyDescent="0.2">
      <c r="B7" s="12"/>
      <c r="C7" s="15"/>
      <c r="D7" s="15"/>
      <c r="E7" s="189"/>
      <c r="F7" s="189"/>
      <c r="G7" s="189"/>
      <c r="H7" s="189"/>
      <c r="I7" s="189"/>
      <c r="J7" s="189"/>
      <c r="K7" s="189"/>
      <c r="L7" s="189"/>
      <c r="M7" s="189"/>
      <c r="Q7" s="189"/>
      <c r="R7" s="209"/>
      <c r="S7" s="209"/>
      <c r="T7" s="193"/>
      <c r="U7" s="193"/>
      <c r="V7" s="193"/>
    </row>
    <row r="8" spans="1:22" s="191" customFormat="1" x14ac:dyDescent="0.2">
      <c r="B8" s="12"/>
      <c r="C8" s="192"/>
      <c r="D8" s="12"/>
      <c r="E8" s="277" t="s">
        <v>4</v>
      </c>
      <c r="F8" s="187"/>
      <c r="G8" s="268" t="s">
        <v>167</v>
      </c>
      <c r="H8" s="20"/>
      <c r="I8" s="21"/>
      <c r="J8" s="277" t="s">
        <v>5</v>
      </c>
      <c r="K8" s="12"/>
      <c r="L8" s="268" t="s">
        <v>179</v>
      </c>
      <c r="M8" s="12"/>
      <c r="Q8" s="186"/>
      <c r="R8" s="209"/>
      <c r="S8" s="209"/>
      <c r="T8" s="193"/>
      <c r="U8" s="193"/>
      <c r="V8" s="193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86"/>
      <c r="Q9" s="186"/>
      <c r="R9" s="209"/>
      <c r="S9" s="209"/>
      <c r="T9" s="27"/>
      <c r="U9" s="28"/>
      <c r="V9" s="27"/>
    </row>
    <row r="10" spans="1:22" s="23" customFormat="1" ht="20.25" customHeight="1" x14ac:dyDescent="0.2">
      <c r="A10" s="27"/>
      <c r="B10" s="204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8"/>
      <c r="N10" s="188"/>
      <c r="O10" s="30"/>
      <c r="P10" s="188"/>
      <c r="Q10" s="186"/>
      <c r="R10" s="209"/>
      <c r="S10" s="209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2" t="s">
        <v>7</v>
      </c>
      <c r="D11" s="192" t="s">
        <v>38</v>
      </c>
      <c r="E11" s="194">
        <v>1160000000</v>
      </c>
      <c r="F11" s="194"/>
      <c r="G11" s="195">
        <f>'[1]1160 inbursa reest 2014'!$K$30</f>
        <v>972165689.55999982</v>
      </c>
      <c r="H11" s="195"/>
      <c r="I11" s="195"/>
      <c r="J11" s="194">
        <f>+L11-G11</f>
        <v>-3667888.0299999714</v>
      </c>
      <c r="K11" s="35"/>
      <c r="L11" s="195">
        <f>'[1]1160 inbursa reest 2014'!$K$34</f>
        <v>968497801.52999985</v>
      </c>
      <c r="M11" s="188"/>
      <c r="N11" s="36"/>
      <c r="O11" s="30"/>
      <c r="P11" s="195"/>
      <c r="Q11" s="188"/>
      <c r="R11" s="209"/>
      <c r="S11" s="209"/>
      <c r="T11" s="27"/>
      <c r="U11" s="28"/>
      <c r="V11" s="27"/>
    </row>
    <row r="12" spans="1:22" s="191" customFormat="1" ht="12.75" customHeight="1" outlineLevel="1" x14ac:dyDescent="0.2">
      <c r="A12" s="193"/>
      <c r="B12" s="192"/>
      <c r="C12" s="192" t="s">
        <v>7</v>
      </c>
      <c r="D12" s="192" t="s">
        <v>38</v>
      </c>
      <c r="E12" s="194">
        <v>5000000000</v>
      </c>
      <c r="F12" s="194"/>
      <c r="G12" s="195">
        <f>'[2]5000 inbursa reest 2014'!$K$32</f>
        <v>4607232647.1300001</v>
      </c>
      <c r="H12" s="195"/>
      <c r="I12" s="195"/>
      <c r="J12" s="194">
        <f t="shared" ref="J12:J18" si="0">+L12-G12</f>
        <v>-17382647.539999962</v>
      </c>
      <c r="K12" s="35"/>
      <c r="L12" s="195">
        <f>'[2]5000 inbursa reest 2014'!$K$36</f>
        <v>4589849999.5900002</v>
      </c>
      <c r="M12" s="195"/>
      <c r="N12" s="80"/>
      <c r="O12" s="7"/>
      <c r="Q12" s="195"/>
      <c r="R12" s="209"/>
      <c r="S12" s="209"/>
      <c r="T12" s="193"/>
      <c r="U12" s="193"/>
      <c r="V12" s="193"/>
    </row>
    <row r="13" spans="1:22" s="191" customFormat="1" ht="12.75" customHeight="1" outlineLevel="1" x14ac:dyDescent="0.2">
      <c r="A13" s="193"/>
      <c r="B13" s="192"/>
      <c r="C13" s="192" t="s">
        <v>7</v>
      </c>
      <c r="D13" s="192" t="s">
        <v>39</v>
      </c>
      <c r="E13" s="194">
        <v>1781065000</v>
      </c>
      <c r="F13" s="194"/>
      <c r="G13" s="195">
        <f>'[3]1716 BBVA'!$K$44</f>
        <v>1666508115.05</v>
      </c>
      <c r="H13" s="195"/>
      <c r="I13" s="195"/>
      <c r="J13" s="194">
        <f>+L13-G13</f>
        <v>-6923294.7599999905</v>
      </c>
      <c r="K13" s="35"/>
      <c r="L13" s="195">
        <f>'[3]1716 BBVA'!$K$48</f>
        <v>1659584820.29</v>
      </c>
      <c r="M13" s="195"/>
      <c r="Q13" s="195"/>
      <c r="R13" s="209"/>
      <c r="S13" s="209"/>
      <c r="T13" s="16"/>
      <c r="U13" s="28"/>
      <c r="V13" s="193"/>
    </row>
    <row r="14" spans="1:22" s="191" customFormat="1" ht="12.75" customHeight="1" outlineLevel="1" x14ac:dyDescent="0.2">
      <c r="A14" s="193"/>
      <c r="B14" s="192"/>
      <c r="C14" s="192" t="s">
        <v>7</v>
      </c>
      <c r="D14" s="192" t="s">
        <v>39</v>
      </c>
      <c r="E14" s="194">
        <v>2117321428.5699999</v>
      </c>
      <c r="F14" s="194"/>
      <c r="G14" s="195">
        <f>'[3]2028 BBVA'!$K$44</f>
        <v>1969846990.9100001</v>
      </c>
      <c r="H14" s="195"/>
      <c r="I14" s="195"/>
      <c r="J14" s="194">
        <f>+L14-G14</f>
        <v>-8183477.3099999428</v>
      </c>
      <c r="K14" s="35"/>
      <c r="L14" s="195">
        <f>'[3]2028 BBVA'!$K$48</f>
        <v>1961663513.6000001</v>
      </c>
      <c r="M14" s="195"/>
      <c r="Q14" s="195"/>
      <c r="R14" s="209"/>
      <c r="S14" s="209"/>
      <c r="T14" s="26"/>
      <c r="U14" s="28"/>
      <c r="V14" s="193"/>
    </row>
    <row r="15" spans="1:22" s="12" customFormat="1" outlineLevel="1" x14ac:dyDescent="0.2">
      <c r="A15" s="192"/>
      <c r="B15" s="192"/>
      <c r="C15" s="192" t="s">
        <v>7</v>
      </c>
      <c r="D15" s="192" t="s">
        <v>39</v>
      </c>
      <c r="E15" s="194">
        <v>1380000000</v>
      </c>
      <c r="F15" s="192"/>
      <c r="G15" s="195">
        <f>'[3]1380 BBVA'!$K$44</f>
        <v>1340109411.5099995</v>
      </c>
      <c r="H15" s="192"/>
      <c r="I15" s="192"/>
      <c r="J15" s="194">
        <f t="shared" si="0"/>
        <v>-5567313.1000001431</v>
      </c>
      <c r="K15" s="192"/>
      <c r="L15" s="195">
        <f>'[3]1380 BBVA'!$K$48</f>
        <v>1334542098.4099994</v>
      </c>
      <c r="M15" s="195"/>
      <c r="N15" s="36"/>
      <c r="Q15" s="195"/>
      <c r="R15" s="209"/>
      <c r="S15" s="209"/>
      <c r="T15" s="26"/>
      <c r="U15" s="28"/>
      <c r="V15" s="192"/>
    </row>
    <row r="16" spans="1:22" s="191" customFormat="1" outlineLevel="1" x14ac:dyDescent="0.2">
      <c r="A16" s="193"/>
      <c r="B16" s="192"/>
      <c r="C16" s="192" t="s">
        <v>7</v>
      </c>
      <c r="D16" s="193" t="s">
        <v>40</v>
      </c>
      <c r="E16" s="194">
        <v>4500000000</v>
      </c>
      <c r="F16" s="193"/>
      <c r="G16" s="195">
        <f>'[3]4500 Interacciones'!$K$44</f>
        <v>4369921994.1000004</v>
      </c>
      <c r="H16" s="193"/>
      <c r="I16" s="193"/>
      <c r="J16" s="194">
        <f t="shared" si="0"/>
        <v>-18154281.869998932</v>
      </c>
      <c r="K16" s="193"/>
      <c r="L16" s="195">
        <f>'[3]4500 Interacciones'!$K$48</f>
        <v>4351767712.2300014</v>
      </c>
      <c r="M16" s="195"/>
      <c r="O16" s="192"/>
      <c r="P16" s="195"/>
      <c r="Q16" s="193"/>
      <c r="R16" s="209"/>
      <c r="S16" s="209"/>
      <c r="T16" s="27"/>
      <c r="U16" s="28"/>
      <c r="V16" s="193"/>
    </row>
    <row r="17" spans="1:22" outlineLevel="1" x14ac:dyDescent="0.2">
      <c r="A17" s="190"/>
      <c r="B17" s="10"/>
      <c r="C17" s="192" t="s">
        <v>7</v>
      </c>
      <c r="D17" s="190" t="s">
        <v>41</v>
      </c>
      <c r="E17" s="194">
        <v>1400000000</v>
      </c>
      <c r="F17" s="190"/>
      <c r="G17" s="195">
        <f>'[3]1400  Multiva'!$K$45</f>
        <v>1333723159.5600002</v>
      </c>
      <c r="H17" s="190"/>
      <c r="I17" s="190"/>
      <c r="J17" s="194">
        <f t="shared" si="0"/>
        <v>-9249899.2000002861</v>
      </c>
      <c r="K17" s="190"/>
      <c r="L17" s="195">
        <f>'[3]1400  Multiva'!$K$49</f>
        <v>1324473260.3599999</v>
      </c>
      <c r="M17" s="190"/>
      <c r="N17" s="36"/>
      <c r="O17" s="10"/>
      <c r="P17" s="195"/>
      <c r="Q17" s="190"/>
      <c r="T17" s="38"/>
      <c r="U17" s="28"/>
    </row>
    <row r="18" spans="1:22" outlineLevel="1" x14ac:dyDescent="0.2">
      <c r="A18" s="190"/>
      <c r="B18" s="10"/>
      <c r="C18" s="192" t="s">
        <v>7</v>
      </c>
      <c r="D18" s="190" t="s">
        <v>42</v>
      </c>
      <c r="E18" s="194">
        <v>1995143736.0699999</v>
      </c>
      <c r="F18" s="190"/>
      <c r="G18" s="195">
        <f>'[3]Banorte 1,995mdp'!$K$32</f>
        <v>1959267463.0900002</v>
      </c>
      <c r="H18" s="190"/>
      <c r="I18" s="190"/>
      <c r="J18" s="194">
        <f t="shared" si="0"/>
        <v>-6893303.5699999332</v>
      </c>
      <c r="K18" s="190"/>
      <c r="L18" s="195">
        <f>'[3]Banorte 1,995mdp'!$K$36</f>
        <v>1952374159.5200002</v>
      </c>
      <c r="M18" s="190"/>
      <c r="N18" s="36"/>
      <c r="O18" s="10"/>
      <c r="P18" s="195"/>
      <c r="Q18" s="190"/>
      <c r="T18" s="38"/>
      <c r="U18" s="28"/>
    </row>
    <row r="19" spans="1:22" outlineLevel="1" x14ac:dyDescent="0.2">
      <c r="A19" s="190"/>
      <c r="B19" s="10"/>
      <c r="C19" s="192" t="s">
        <v>7</v>
      </c>
      <c r="D19" s="190" t="s">
        <v>42</v>
      </c>
      <c r="E19" s="194">
        <f>'[3]Banorte 1,320mdp'!$K$7</f>
        <v>1320276000</v>
      </c>
      <c r="F19" s="190"/>
      <c r="G19" s="195">
        <f>'[3]Banorte 1,320mdp'!$K$20</f>
        <v>1308887423.49</v>
      </c>
      <c r="H19" s="190"/>
      <c r="I19" s="190"/>
      <c r="J19" s="194">
        <f>+L19-G19</f>
        <v>-3906650.8599998951</v>
      </c>
      <c r="K19" s="190"/>
      <c r="L19" s="195">
        <f>'[3]Banorte 1,320mdp'!$K$24</f>
        <v>1304980772.6300001</v>
      </c>
      <c r="M19" s="190"/>
      <c r="N19" s="36"/>
      <c r="O19" s="10"/>
      <c r="P19" s="195"/>
      <c r="Q19" s="190"/>
      <c r="T19" s="38"/>
      <c r="U19" s="28"/>
    </row>
    <row r="20" spans="1:22" s="7" customFormat="1" ht="15" customHeight="1" outlineLevel="1" x14ac:dyDescent="0.2">
      <c r="A20" s="10"/>
      <c r="B20" s="10"/>
      <c r="C20" s="192" t="s">
        <v>7</v>
      </c>
      <c r="D20" s="10" t="s">
        <v>43</v>
      </c>
      <c r="E20" s="194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09"/>
      <c r="S20" s="209"/>
      <c r="T20" s="39"/>
      <c r="U20" s="40"/>
      <c r="V20" s="10"/>
    </row>
    <row r="21" spans="1:22" ht="18.600000000000001" customHeight="1" x14ac:dyDescent="0.2">
      <c r="A21" s="190"/>
      <c r="B21" s="10"/>
      <c r="C21" s="192"/>
      <c r="D21" s="190"/>
      <c r="E21" s="203">
        <f>SUM(E11:E20)</f>
        <v>21653806164.639999</v>
      </c>
      <c r="F21" s="190"/>
      <c r="G21" s="203">
        <f>SUM(G11:G20)</f>
        <v>20509681095.720001</v>
      </c>
      <c r="H21" s="190"/>
      <c r="I21" s="190"/>
      <c r="J21" s="203">
        <f>SUM(J11:J20)</f>
        <v>-83383797.319999099</v>
      </c>
      <c r="K21" s="190"/>
      <c r="L21" s="203">
        <f>SUM(L11:L20)</f>
        <v>20426297298.400002</v>
      </c>
      <c r="M21" s="190"/>
      <c r="N21" s="268" t="s">
        <v>180</v>
      </c>
      <c r="O21" s="10"/>
      <c r="P21" s="268" t="s">
        <v>181</v>
      </c>
      <c r="Q21" s="190"/>
      <c r="T21" s="193"/>
      <c r="U21" s="28"/>
    </row>
    <row r="22" spans="1:22" ht="20.25" customHeight="1" x14ac:dyDescent="0.2">
      <c r="A22" s="190"/>
      <c r="B22" s="204" t="s">
        <v>8</v>
      </c>
      <c r="C22" s="206"/>
      <c r="D22" s="205"/>
      <c r="E22" s="207"/>
      <c r="F22" s="190"/>
      <c r="G22" s="207"/>
      <c r="H22" s="190"/>
      <c r="I22" s="190"/>
      <c r="J22" s="207"/>
      <c r="K22" s="190"/>
      <c r="L22" s="207"/>
      <c r="M22" s="190"/>
      <c r="N22" s="269"/>
      <c r="O22" s="10"/>
      <c r="P22" s="269"/>
      <c r="Q22" s="190"/>
      <c r="T22" s="193"/>
      <c r="U22" s="28"/>
    </row>
    <row r="23" spans="1:22" ht="6" customHeight="1" x14ac:dyDescent="0.2">
      <c r="A23" s="190"/>
      <c r="B23" s="10"/>
      <c r="C23" s="192"/>
      <c r="D23" s="190"/>
      <c r="E23" s="194"/>
      <c r="F23" s="190"/>
      <c r="G23" s="194"/>
      <c r="H23" s="190"/>
      <c r="I23" s="190"/>
      <c r="J23" s="194"/>
      <c r="K23" s="190"/>
      <c r="L23" s="194"/>
      <c r="M23" s="190"/>
      <c r="N23" s="1"/>
      <c r="O23" s="1"/>
      <c r="Q23" s="190"/>
      <c r="T23" s="193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2" t="s">
        <v>49</v>
      </c>
      <c r="D24" s="192" t="s">
        <v>55</v>
      </c>
      <c r="E24" s="194">
        <v>1400000000</v>
      </c>
      <c r="F24" s="194"/>
      <c r="G24" s="194">
        <v>1400000000</v>
      </c>
      <c r="H24" s="195"/>
      <c r="I24" s="195"/>
      <c r="J24" s="194">
        <f>+L24-G24</f>
        <v>0</v>
      </c>
      <c r="K24" s="35"/>
      <c r="L24" s="194">
        <v>1400000000</v>
      </c>
      <c r="M24" s="188"/>
      <c r="N24" s="195">
        <f>'[5]Banobras 1400'!$K$65</f>
        <v>455107800</v>
      </c>
      <c r="O24" s="30"/>
      <c r="P24" s="195">
        <f>+L24-N24</f>
        <v>944892200</v>
      </c>
      <c r="Q24" s="188"/>
      <c r="R24" s="209"/>
      <c r="S24" s="209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2" t="s">
        <v>49</v>
      </c>
      <c r="D25" s="192" t="s">
        <v>55</v>
      </c>
      <c r="E25" s="194">
        <v>1200000000</v>
      </c>
      <c r="F25" s="194"/>
      <c r="G25" s="194">
        <v>1200000000</v>
      </c>
      <c r="H25" s="195"/>
      <c r="I25" s="195"/>
      <c r="J25" s="194">
        <f>+L25-G25</f>
        <v>0</v>
      </c>
      <c r="K25" s="35"/>
      <c r="L25" s="194">
        <v>1200000000</v>
      </c>
      <c r="M25" s="188"/>
      <c r="N25" s="195">
        <f>'[5]Banobras 1200'!$L$70</f>
        <v>814360800</v>
      </c>
      <c r="O25" s="30"/>
      <c r="P25" s="195">
        <f>+L25-N25</f>
        <v>385639200</v>
      </c>
      <c r="Q25" s="188"/>
      <c r="R25" s="209"/>
      <c r="S25" s="209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2" t="s">
        <v>49</v>
      </c>
      <c r="D26" s="192" t="s">
        <v>55</v>
      </c>
      <c r="E26" s="194">
        <v>665394050.15999997</v>
      </c>
      <c r="F26" s="194"/>
      <c r="G26" s="194">
        <v>637014515</v>
      </c>
      <c r="H26" s="195"/>
      <c r="I26" s="195"/>
      <c r="J26" s="194">
        <f>+L26-G26</f>
        <v>0</v>
      </c>
      <c r="K26" s="35"/>
      <c r="L26" s="194">
        <v>637014515</v>
      </c>
      <c r="M26" s="188"/>
      <c r="N26" s="195">
        <f>'[5]Banobras 636.92'!$J$58</f>
        <v>192898322.26000002</v>
      </c>
      <c r="O26" s="30"/>
      <c r="P26" s="195">
        <f>+L26-N26</f>
        <v>444116192.74000001</v>
      </c>
      <c r="Q26" s="188"/>
      <c r="R26" s="209"/>
      <c r="S26" s="209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2" t="s">
        <v>49</v>
      </c>
      <c r="D27" s="192" t="s">
        <v>55</v>
      </c>
      <c r="E27" s="194">
        <v>1020000000</v>
      </c>
      <c r="F27" s="194"/>
      <c r="G27" s="41">
        <v>1020000000</v>
      </c>
      <c r="H27" s="195"/>
      <c r="I27" s="195"/>
      <c r="J27" s="41">
        <f>+L27-G27</f>
        <v>0</v>
      </c>
      <c r="K27" s="35"/>
      <c r="L27" s="41">
        <v>1020000000</v>
      </c>
      <c r="M27" s="188"/>
      <c r="N27" s="42">
        <f>'[5]Banobras 1020'!$I$56</f>
        <v>303512360</v>
      </c>
      <c r="O27" s="30"/>
      <c r="P27" s="42">
        <f>+L27-N27</f>
        <v>716487640</v>
      </c>
      <c r="Q27" s="188"/>
      <c r="R27" s="209"/>
      <c r="S27" s="209"/>
      <c r="T27" s="27"/>
      <c r="U27" s="28"/>
      <c r="V27" s="27"/>
    </row>
    <row r="28" spans="1:22" x14ac:dyDescent="0.2">
      <c r="A28" s="190"/>
      <c r="B28" s="10"/>
      <c r="C28" s="192"/>
      <c r="D28" s="190"/>
      <c r="E28" s="203">
        <f>SUM(E24:E27)</f>
        <v>4285394050.1599998</v>
      </c>
      <c r="F28" s="190"/>
      <c r="G28" s="203">
        <f>SUM(G24:G27)</f>
        <v>4257014515</v>
      </c>
      <c r="H28" s="190"/>
      <c r="I28" s="190"/>
      <c r="J28" s="203">
        <f>SUM(J24:J27)</f>
        <v>0</v>
      </c>
      <c r="K28" s="190"/>
      <c r="L28" s="203">
        <f>SUM(L24:L27)</f>
        <v>4257014515</v>
      </c>
      <c r="M28" s="190"/>
      <c r="N28" s="84">
        <f>SUM(N24:N27)</f>
        <v>1765879282.26</v>
      </c>
      <c r="O28" s="10"/>
      <c r="P28" s="194">
        <f>SUM(P24:P27)</f>
        <v>2491135232.7399998</v>
      </c>
      <c r="Q28" s="148"/>
      <c r="T28" s="193"/>
      <c r="U28" s="28"/>
    </row>
    <row r="29" spans="1:22" ht="20.25" customHeight="1" x14ac:dyDescent="0.2">
      <c r="A29" s="190"/>
      <c r="B29" s="204" t="s">
        <v>10</v>
      </c>
      <c r="C29" s="206"/>
      <c r="D29" s="205"/>
      <c r="E29" s="205"/>
      <c r="F29" s="190"/>
      <c r="G29" s="205"/>
      <c r="H29" s="190"/>
      <c r="I29" s="190"/>
      <c r="J29" s="207"/>
      <c r="K29" s="190"/>
      <c r="L29" s="205"/>
      <c r="M29" s="190"/>
      <c r="N29" s="10"/>
      <c r="O29" s="10"/>
      <c r="P29" s="190"/>
      <c r="Q29" s="190"/>
    </row>
    <row r="30" spans="1:22" s="23" customFormat="1" outlineLevel="1" x14ac:dyDescent="0.2">
      <c r="A30" s="27"/>
      <c r="B30" s="30"/>
      <c r="C30" s="192" t="s">
        <v>154</v>
      </c>
      <c r="D30" s="192" t="s">
        <v>159</v>
      </c>
      <c r="E30" s="194">
        <v>900000000</v>
      </c>
      <c r="F30" s="194"/>
      <c r="G30" s="194">
        <f>'Dic-2016'!L30</f>
        <v>750000000</v>
      </c>
      <c r="H30" s="195"/>
      <c r="I30" s="195"/>
      <c r="J30" s="194">
        <f>L30-G30</f>
        <v>-300000000</v>
      </c>
      <c r="K30" s="35"/>
      <c r="L30" s="194">
        <f>'[6]Multiva $900  Octubre 2016'!$G$17</f>
        <v>450000000</v>
      </c>
      <c r="M30" s="188"/>
      <c r="N30" s="149"/>
      <c r="O30" s="151"/>
      <c r="P30" s="149"/>
      <c r="Q30" s="188"/>
      <c r="R30" s="209"/>
      <c r="S30" s="209"/>
      <c r="T30" s="27"/>
      <c r="U30" s="28"/>
      <c r="V30" s="27"/>
    </row>
    <row r="31" spans="1:22" s="191" customFormat="1" outlineLevel="1" x14ac:dyDescent="0.2">
      <c r="A31" s="193"/>
      <c r="B31" s="192"/>
      <c r="C31" s="192"/>
      <c r="D31" s="192" t="s">
        <v>160</v>
      </c>
      <c r="E31" s="194">
        <v>900000000</v>
      </c>
      <c r="F31" s="194"/>
      <c r="G31" s="194">
        <f>'Dic-2016'!L31</f>
        <v>750000000</v>
      </c>
      <c r="H31" s="195"/>
      <c r="I31" s="195"/>
      <c r="J31" s="194">
        <f>L31-G31</f>
        <v>-300000000</v>
      </c>
      <c r="K31" s="35"/>
      <c r="L31" s="194">
        <f>'[6]Multiva $900  Noviembre 2016'!$G$17</f>
        <v>450000000</v>
      </c>
      <c r="M31" s="195"/>
      <c r="N31" s="149"/>
      <c r="O31" s="149"/>
      <c r="P31" s="150"/>
      <c r="Q31" s="193"/>
      <c r="R31" s="209"/>
      <c r="S31" s="209"/>
      <c r="T31" s="193"/>
      <c r="U31" s="193"/>
      <c r="V31" s="193"/>
    </row>
    <row r="32" spans="1:22" s="191" customFormat="1" ht="14.25" customHeight="1" x14ac:dyDescent="0.2">
      <c r="A32" s="193"/>
      <c r="B32" s="192"/>
      <c r="C32" s="192"/>
      <c r="D32" s="192"/>
      <c r="E32" s="202">
        <f>SUM(E30:E31)</f>
        <v>1800000000</v>
      </c>
      <c r="F32" s="194"/>
      <c r="G32" s="202">
        <f>SUM(G30:G31)</f>
        <v>1500000000</v>
      </c>
      <c r="H32" s="195"/>
      <c r="I32" s="195"/>
      <c r="J32" s="202">
        <f>J30+J31</f>
        <v>-600000000</v>
      </c>
      <c r="K32" s="35"/>
      <c r="L32" s="202">
        <f>L30+L31</f>
        <v>900000000</v>
      </c>
      <c r="M32" s="195"/>
      <c r="N32" s="149"/>
      <c r="O32" s="149"/>
      <c r="P32" s="150"/>
      <c r="Q32" s="193"/>
      <c r="R32" s="209"/>
      <c r="S32" s="209"/>
      <c r="T32" s="193"/>
      <c r="U32" s="193"/>
      <c r="V32" s="193"/>
    </row>
    <row r="33" spans="1:23" s="191" customFormat="1" ht="15" customHeight="1" x14ac:dyDescent="0.25">
      <c r="A33" s="193"/>
      <c r="B33" s="104" t="s">
        <v>12</v>
      </c>
      <c r="C33" s="103"/>
      <c r="D33" s="206"/>
      <c r="E33" s="105"/>
      <c r="F33" s="195"/>
      <c r="G33" s="106"/>
      <c r="H33" s="195"/>
      <c r="I33" s="195"/>
      <c r="J33" s="107"/>
      <c r="K33" s="195"/>
      <c r="L33" s="207"/>
      <c r="M33" s="196"/>
      <c r="N33" s="150"/>
      <c r="O33" s="150"/>
      <c r="P33" s="150"/>
      <c r="R33" s="209"/>
      <c r="S33" s="209"/>
      <c r="T33" s="38"/>
      <c r="U33" s="28"/>
      <c r="V33" s="193"/>
      <c r="W33" s="50"/>
    </row>
    <row r="34" spans="1:23" s="191" customFormat="1" ht="5.25" customHeight="1" x14ac:dyDescent="0.2">
      <c r="A34" s="193"/>
      <c r="B34" s="103"/>
      <c r="C34" s="103"/>
      <c r="D34" s="206"/>
      <c r="E34" s="108"/>
      <c r="F34" s="51"/>
      <c r="G34" s="109"/>
      <c r="H34" s="195"/>
      <c r="I34" s="195"/>
      <c r="J34" s="110"/>
      <c r="K34" s="195"/>
      <c r="L34" s="110"/>
      <c r="M34" s="54"/>
      <c r="N34" s="193"/>
      <c r="O34" s="193"/>
      <c r="P34" s="193"/>
      <c r="R34" s="209"/>
      <c r="S34" s="209"/>
      <c r="T34" s="193"/>
      <c r="U34" s="193"/>
      <c r="V34" s="193"/>
      <c r="W34" s="50"/>
    </row>
    <row r="35" spans="1:23" s="191" customFormat="1" x14ac:dyDescent="0.2">
      <c r="A35" s="193"/>
      <c r="B35" s="192" t="s">
        <v>13</v>
      </c>
      <c r="C35" s="197"/>
      <c r="D35" s="192"/>
      <c r="E35" s="195"/>
      <c r="F35" s="195"/>
      <c r="G35" s="47"/>
      <c r="H35" s="195"/>
      <c r="I35" s="195"/>
      <c r="J35" s="48"/>
      <c r="K35" s="195"/>
      <c r="L35" s="195"/>
      <c r="M35" s="196"/>
      <c r="N35" s="193"/>
      <c r="O35" s="193"/>
      <c r="P35" s="193"/>
      <c r="R35" s="209"/>
      <c r="S35" s="209"/>
      <c r="T35" s="190"/>
      <c r="U35" s="28"/>
      <c r="V35" s="193"/>
      <c r="W35" s="50"/>
    </row>
    <row r="36" spans="1:23" s="191" customFormat="1" ht="6" customHeight="1" x14ac:dyDescent="0.2">
      <c r="A36" s="193"/>
      <c r="B36" s="197"/>
      <c r="C36" s="197"/>
      <c r="D36" s="192"/>
      <c r="E36" s="195"/>
      <c r="F36" s="195"/>
      <c r="G36" s="47"/>
      <c r="H36" s="195"/>
      <c r="I36" s="195"/>
      <c r="J36" s="48"/>
      <c r="K36" s="195"/>
      <c r="L36" s="195"/>
      <c r="M36" s="196"/>
      <c r="N36" s="193"/>
      <c r="O36" s="193"/>
      <c r="P36" s="193"/>
      <c r="R36" s="209"/>
      <c r="S36" s="209"/>
      <c r="T36" s="193"/>
      <c r="U36" s="193"/>
      <c r="V36" s="193"/>
      <c r="W36" s="50"/>
    </row>
    <row r="37" spans="1:23" s="191" customFormat="1" x14ac:dyDescent="0.2">
      <c r="A37" s="193"/>
      <c r="B37" s="197"/>
      <c r="C37" s="192" t="s">
        <v>14</v>
      </c>
      <c r="D37" s="192"/>
      <c r="E37" s="195"/>
      <c r="F37" s="195"/>
      <c r="G37" s="47"/>
      <c r="H37" s="47"/>
      <c r="I37" s="47"/>
      <c r="J37" s="47"/>
      <c r="K37" s="47"/>
      <c r="L37" s="48"/>
      <c r="M37" s="196"/>
      <c r="N37" s="193"/>
      <c r="O37" s="193"/>
      <c r="P37" s="193"/>
      <c r="R37" s="209"/>
      <c r="S37" s="209"/>
      <c r="T37" s="193"/>
      <c r="U37" s="28"/>
      <c r="V37" s="193"/>
      <c r="W37" s="50"/>
    </row>
    <row r="38" spans="1:23" s="191" customFormat="1" outlineLevel="1" x14ac:dyDescent="0.2">
      <c r="A38" s="59" t="s">
        <v>15</v>
      </c>
      <c r="B38" s="197"/>
      <c r="C38" s="192" t="s">
        <v>7</v>
      </c>
      <c r="D38" s="192" t="s">
        <v>43</v>
      </c>
      <c r="E38" s="195"/>
      <c r="F38" s="195"/>
      <c r="G38" s="56">
        <f>'[4]Santander 416''136'!$L$86</f>
        <v>288094153.92000103</v>
      </c>
      <c r="H38" s="194"/>
      <c r="I38" s="194"/>
      <c r="J38" s="194">
        <f>+L38-G38</f>
        <v>-10670153.839999914</v>
      </c>
      <c r="K38" s="47"/>
      <c r="L38" s="56">
        <f>'[4]Santander 416''136'!$L$90</f>
        <v>277424000.08000112</v>
      </c>
      <c r="M38" s="196"/>
      <c r="N38" s="195"/>
      <c r="O38" s="195"/>
      <c r="P38" s="199"/>
      <c r="Q38" s="198"/>
      <c r="R38" s="209"/>
      <c r="S38" s="209"/>
      <c r="T38" s="152"/>
      <c r="U38" s="193"/>
      <c r="V38" s="193"/>
    </row>
    <row r="39" spans="1:23" s="191" customFormat="1" outlineLevel="1" x14ac:dyDescent="0.2">
      <c r="A39" s="59" t="s">
        <v>16</v>
      </c>
      <c r="B39" s="197"/>
      <c r="C39" s="192" t="s">
        <v>7</v>
      </c>
      <c r="D39" s="192" t="s">
        <v>33</v>
      </c>
      <c r="E39" s="195"/>
      <c r="F39" s="195"/>
      <c r="G39" s="56">
        <f>'[4]HSBC 416''136'!$L$87</f>
        <v>285426615.46000105</v>
      </c>
      <c r="H39" s="194"/>
      <c r="I39" s="194"/>
      <c r="J39" s="194">
        <f>+L39-G39</f>
        <v>-10670153.839999914</v>
      </c>
      <c r="K39" s="47"/>
      <c r="L39" s="56">
        <f>'[4]HSBC 416''136'!$L$91</f>
        <v>274756461.62000114</v>
      </c>
      <c r="M39" s="196"/>
      <c r="N39" s="195"/>
      <c r="O39" s="195"/>
      <c r="P39" s="199"/>
      <c r="Q39" s="198"/>
      <c r="R39" s="209"/>
      <c r="S39" s="209"/>
      <c r="T39" s="208"/>
      <c r="U39" s="192"/>
      <c r="V39" s="193"/>
    </row>
    <row r="40" spans="1:23" s="191" customFormat="1" ht="6" customHeight="1" outlineLevel="1" x14ac:dyDescent="0.2">
      <c r="A40" s="193"/>
      <c r="B40" s="197"/>
      <c r="C40" s="200"/>
      <c r="D40" s="192"/>
      <c r="E40" s="195"/>
      <c r="F40" s="195"/>
      <c r="G40" s="41"/>
      <c r="H40" s="195"/>
      <c r="I40" s="195"/>
      <c r="J40" s="60"/>
      <c r="K40" s="195"/>
      <c r="L40" s="42"/>
      <c r="M40" s="196"/>
      <c r="N40" s="195"/>
      <c r="O40" s="195"/>
      <c r="P40" s="199"/>
      <c r="Q40" s="198"/>
      <c r="R40" s="209"/>
      <c r="S40" s="209"/>
      <c r="T40" s="208"/>
      <c r="U40" s="192"/>
      <c r="V40" s="193"/>
    </row>
    <row r="41" spans="1:23" s="191" customFormat="1" x14ac:dyDescent="0.2">
      <c r="A41" s="193"/>
      <c r="B41" s="197"/>
      <c r="C41" s="200"/>
      <c r="D41" s="201"/>
      <c r="E41" s="195"/>
      <c r="F41" s="195"/>
      <c r="G41" s="203">
        <f>SUM(G38:G39)</f>
        <v>573520769.38000202</v>
      </c>
      <c r="H41" s="195"/>
      <c r="I41" s="195"/>
      <c r="J41" s="203">
        <f>SUM(J38:J39)</f>
        <v>-21340307.679999828</v>
      </c>
      <c r="K41" s="195"/>
      <c r="L41" s="203">
        <f>SUM(L38:L39)</f>
        <v>552180461.70000219</v>
      </c>
      <c r="M41" s="196"/>
      <c r="N41" s="195"/>
      <c r="O41" s="195"/>
      <c r="P41" s="199"/>
      <c r="Q41" s="198"/>
      <c r="R41" s="209"/>
      <c r="S41" s="209"/>
      <c r="T41" s="208"/>
      <c r="U41" s="192"/>
      <c r="V41" s="193"/>
    </row>
    <row r="42" spans="1:23" s="191" customFormat="1" x14ac:dyDescent="0.2">
      <c r="A42" s="193"/>
      <c r="B42" s="197"/>
      <c r="C42" s="200"/>
      <c r="D42" s="201"/>
      <c r="E42" s="195"/>
      <c r="F42" s="195"/>
      <c r="G42" s="194"/>
      <c r="H42" s="195"/>
      <c r="I42" s="195"/>
      <c r="J42" s="194"/>
      <c r="K42" s="195"/>
      <c r="L42" s="194"/>
      <c r="M42" s="196"/>
      <c r="N42" s="195"/>
      <c r="O42" s="195"/>
      <c r="P42" s="199"/>
      <c r="Q42" s="198"/>
      <c r="R42" s="209"/>
      <c r="S42" s="209"/>
      <c r="T42" s="208"/>
      <c r="U42" s="192"/>
      <c r="V42" s="193"/>
    </row>
    <row r="43" spans="1:23" s="191" customFormat="1" x14ac:dyDescent="0.2">
      <c r="A43" s="193"/>
      <c r="B43" s="197"/>
      <c r="C43" s="200"/>
      <c r="D43" s="201"/>
      <c r="E43" s="195"/>
      <c r="F43" s="195"/>
      <c r="G43" s="194"/>
      <c r="H43" s="195"/>
      <c r="I43" s="195"/>
      <c r="J43" s="194"/>
      <c r="K43" s="195"/>
      <c r="L43" s="194"/>
      <c r="M43" s="196"/>
      <c r="N43" s="61"/>
      <c r="O43" s="192"/>
      <c r="P43" s="193"/>
      <c r="R43" s="209"/>
      <c r="S43" s="209"/>
      <c r="T43" s="192"/>
      <c r="U43" s="192"/>
      <c r="V43" s="193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09"/>
      <c r="S44" s="209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09"/>
      <c r="S45" s="209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09"/>
      <c r="S46" s="209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09"/>
      <c r="S47" s="209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09"/>
      <c r="S48" s="209"/>
      <c r="T48" s="190"/>
      <c r="U48" s="190"/>
      <c r="V48" s="190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09"/>
      <c r="S49" s="209"/>
      <c r="T49" s="190"/>
      <c r="U49" s="190"/>
      <c r="V49" s="190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09"/>
      <c r="S50" s="209"/>
      <c r="T50" s="190"/>
      <c r="U50" s="190"/>
      <c r="V50" s="190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09"/>
      <c r="S51" s="209"/>
      <c r="T51" s="190"/>
      <c r="U51" s="190"/>
      <c r="V51" s="190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09"/>
      <c r="S52" s="209"/>
      <c r="T52" s="190"/>
      <c r="U52" s="190"/>
      <c r="V52" s="190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zoomScale="80" zoomScaleNormal="80" workbookViewId="0">
      <selection activeCell="K8" sqref="K8"/>
    </sheetView>
  </sheetViews>
  <sheetFormatPr baseColWidth="10" defaultColWidth="11.42578125" defaultRowHeight="12.75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.28515625" style="1" customWidth="1"/>
    <col min="6" max="6" width="17.7109375" style="1" customWidth="1"/>
    <col min="7" max="8" width="2.42578125" style="1" customWidth="1"/>
    <col min="9" max="9" width="18.85546875" style="1" customWidth="1"/>
    <col min="10" max="10" width="2.42578125" style="1" customWidth="1"/>
    <col min="11" max="11" width="19.140625" style="1" customWidth="1"/>
    <col min="12" max="12" width="1.7109375" style="1" customWidth="1"/>
    <col min="13" max="13" width="19" style="7" customWidth="1"/>
    <col min="14" max="14" width="4.42578125" style="7" customWidth="1"/>
    <col min="15" max="16" width="18.7109375" style="1" customWidth="1"/>
    <col min="17" max="17" width="17.5703125" style="209" bestFit="1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58"/>
    </row>
    <row r="2" spans="1:22" ht="21" x14ac:dyDescent="0.4">
      <c r="A2" s="273" t="s">
        <v>183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59"/>
    </row>
    <row r="3" spans="1:22" ht="15.6" x14ac:dyDescent="0.3">
      <c r="A3" s="274" t="s">
        <v>182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60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192"/>
      <c r="E5" s="192"/>
      <c r="F5" s="192"/>
      <c r="G5" s="192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77"/>
      <c r="C6" s="77" t="s">
        <v>184</v>
      </c>
      <c r="D6" s="77"/>
      <c r="E6" s="77"/>
      <c r="F6" s="77"/>
      <c r="G6" s="77"/>
      <c r="H6" s="12"/>
      <c r="I6" s="77"/>
      <c r="J6" s="77"/>
      <c r="K6" s="77"/>
      <c r="L6" s="77"/>
      <c r="M6" s="77"/>
      <c r="N6" s="77"/>
      <c r="O6" s="77"/>
      <c r="P6" s="77"/>
      <c r="Q6" s="209"/>
      <c r="R6" s="209"/>
      <c r="S6" s="193"/>
      <c r="T6" s="193"/>
      <c r="U6" s="193"/>
    </row>
    <row r="7" spans="1:22" s="215" customFormat="1" ht="25.5" x14ac:dyDescent="0.25">
      <c r="C7" s="29"/>
      <c r="F7" s="52"/>
      <c r="I7" s="231" t="s">
        <v>196</v>
      </c>
      <c r="K7" s="231" t="s">
        <v>5</v>
      </c>
      <c r="M7" s="231" t="s">
        <v>187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194">
        <v>15419238207</v>
      </c>
      <c r="K8" s="237">
        <f>M8-I8</f>
        <v>452492800.46678352</v>
      </c>
      <c r="M8" s="235">
        <v>15871731007.466784</v>
      </c>
      <c r="Q8" s="212"/>
      <c r="R8" s="212"/>
    </row>
    <row r="9" spans="1:22" s="30" customFormat="1" ht="13.9" x14ac:dyDescent="0.3">
      <c r="D9" s="214"/>
      <c r="E9" s="194"/>
      <c r="F9" s="194"/>
      <c r="G9" s="195"/>
      <c r="H9" s="195"/>
      <c r="I9" s="194"/>
      <c r="J9" s="35"/>
      <c r="K9" s="194"/>
      <c r="L9" s="210"/>
      <c r="M9" s="149"/>
      <c r="N9" s="151"/>
      <c r="O9" s="149"/>
      <c r="P9" s="210"/>
      <c r="Q9" s="212"/>
      <c r="R9" s="212"/>
      <c r="T9" s="40"/>
    </row>
    <row r="10" spans="1:22" s="192" customFormat="1" ht="13.9" x14ac:dyDescent="0.3">
      <c r="D10" s="214" t="s">
        <v>186</v>
      </c>
      <c r="E10" s="194"/>
      <c r="F10" s="194"/>
      <c r="G10" s="195"/>
      <c r="H10" s="195"/>
      <c r="I10" s="194">
        <v>2480250000</v>
      </c>
      <c r="J10" s="35"/>
      <c r="K10" s="237">
        <f>M10-I10</f>
        <v>-39600001</v>
      </c>
      <c r="L10" s="195"/>
      <c r="M10" s="236">
        <v>2440649999</v>
      </c>
      <c r="N10" s="149"/>
      <c r="O10" s="149"/>
      <c r="Q10" s="212"/>
      <c r="R10" s="212"/>
    </row>
    <row r="11" spans="1:22" s="192" customFormat="1" ht="13.9" x14ac:dyDescent="0.3">
      <c r="D11" s="214"/>
      <c r="E11" s="194"/>
      <c r="F11" s="195"/>
      <c r="G11" s="195"/>
      <c r="H11" s="195"/>
      <c r="I11" s="250"/>
      <c r="J11" s="35"/>
      <c r="K11" s="195"/>
      <c r="L11" s="195"/>
      <c r="M11" s="230"/>
      <c r="N11" s="149"/>
      <c r="O11" s="149"/>
      <c r="Q11" s="212"/>
      <c r="R11" s="212"/>
    </row>
    <row r="12" spans="1:22" s="221" customFormat="1" ht="13.9" x14ac:dyDescent="0.3">
      <c r="D12" s="220" t="s">
        <v>17</v>
      </c>
      <c r="E12" s="222"/>
      <c r="F12" s="223"/>
      <c r="G12" s="223"/>
      <c r="H12" s="223"/>
      <c r="I12" s="223">
        <f>SUM(I8:I11)</f>
        <v>17899488207</v>
      </c>
      <c r="J12" s="224"/>
      <c r="K12" s="223"/>
      <c r="L12" s="223"/>
      <c r="M12" s="223">
        <f>SUM(M8:M11)</f>
        <v>18312381006.466782</v>
      </c>
      <c r="N12" s="225"/>
      <c r="O12" s="225"/>
      <c r="Q12" s="226"/>
      <c r="R12" s="226"/>
    </row>
    <row r="13" spans="1:22" s="192" customFormat="1" ht="14.45" x14ac:dyDescent="0.3">
      <c r="B13" s="43"/>
      <c r="E13" s="195"/>
      <c r="F13" s="47"/>
      <c r="G13" s="195"/>
      <c r="H13" s="195"/>
      <c r="I13" s="48"/>
      <c r="J13" s="195"/>
      <c r="K13" s="194"/>
      <c r="L13" s="196"/>
      <c r="M13" s="149"/>
      <c r="N13" s="149"/>
      <c r="O13" s="149"/>
      <c r="Q13" s="212"/>
      <c r="R13" s="212"/>
      <c r="S13" s="39"/>
      <c r="T13" s="40"/>
      <c r="V13" s="36"/>
    </row>
    <row r="14" spans="1:22" s="192" customFormat="1" ht="15" x14ac:dyDescent="0.25">
      <c r="B14" s="43"/>
      <c r="C14" s="77" t="s">
        <v>49</v>
      </c>
      <c r="E14" s="195"/>
      <c r="F14" s="47"/>
      <c r="G14" s="195"/>
      <c r="H14" s="195"/>
      <c r="I14" s="48"/>
      <c r="J14" s="195"/>
      <c r="K14" s="194"/>
      <c r="L14" s="196"/>
      <c r="M14" s="149"/>
      <c r="N14" s="149"/>
      <c r="O14" s="149"/>
      <c r="Q14" s="212"/>
      <c r="R14" s="212"/>
      <c r="S14" s="39"/>
      <c r="T14" s="40"/>
      <c r="V14" s="36"/>
    </row>
    <row r="15" spans="1:22" s="192" customFormat="1" ht="14.45" x14ac:dyDescent="0.3">
      <c r="B15" s="43"/>
      <c r="E15" s="195"/>
      <c r="F15" s="47"/>
      <c r="G15" s="195"/>
      <c r="H15" s="195"/>
      <c r="I15" s="48"/>
      <c r="J15" s="195"/>
      <c r="K15" s="194"/>
      <c r="L15" s="196"/>
      <c r="M15" s="149"/>
      <c r="N15" s="149"/>
      <c r="O15" s="149"/>
      <c r="Q15" s="212"/>
      <c r="R15" s="212"/>
      <c r="S15" s="39"/>
      <c r="T15" s="40"/>
      <c r="V15" s="36"/>
    </row>
    <row r="16" spans="1:22" s="192" customFormat="1" ht="14.45" x14ac:dyDescent="0.3">
      <c r="B16" s="43"/>
      <c r="D16" s="214" t="s">
        <v>188</v>
      </c>
      <c r="E16" s="195"/>
      <c r="F16" s="47"/>
      <c r="G16" s="195"/>
      <c r="H16" s="195"/>
      <c r="I16" s="252">
        <v>5988036324</v>
      </c>
      <c r="J16" s="239"/>
      <c r="K16" s="240">
        <v>-999999.5</v>
      </c>
      <c r="L16" s="238"/>
      <c r="M16" s="252">
        <v>5987036323.5</v>
      </c>
      <c r="O16" s="149"/>
      <c r="Q16" s="212"/>
      <c r="R16" s="212"/>
      <c r="S16" s="39"/>
      <c r="T16" s="40"/>
      <c r="V16" s="36"/>
    </row>
    <row r="17" spans="1:22" s="192" customFormat="1" ht="14.45" x14ac:dyDescent="0.3">
      <c r="B17" s="43"/>
      <c r="D17" s="214"/>
      <c r="E17" s="195"/>
      <c r="F17" s="47"/>
      <c r="G17" s="195"/>
      <c r="H17" s="195"/>
      <c r="I17" s="48"/>
      <c r="J17" s="195"/>
      <c r="K17" s="194"/>
      <c r="L17" s="196"/>
      <c r="M17" s="149"/>
      <c r="N17" s="149"/>
      <c r="O17" s="149"/>
      <c r="Q17" s="212"/>
      <c r="R17" s="212"/>
      <c r="S17" s="39"/>
      <c r="T17" s="40"/>
      <c r="V17" s="36"/>
    </row>
    <row r="18" spans="1:22" s="244" customFormat="1" ht="14.45" x14ac:dyDescent="0.3">
      <c r="B18" s="251"/>
      <c r="C18" s="255" t="s">
        <v>12</v>
      </c>
      <c r="D18" s="214"/>
      <c r="E18" s="246"/>
      <c r="F18" s="252"/>
      <c r="G18" s="246"/>
      <c r="H18" s="246"/>
      <c r="I18" s="253"/>
      <c r="J18" s="246"/>
      <c r="K18" s="245"/>
      <c r="L18" s="254"/>
      <c r="M18" s="257"/>
      <c r="N18" s="257"/>
      <c r="O18" s="257"/>
      <c r="Q18" s="212"/>
      <c r="R18" s="212"/>
      <c r="S18" s="248"/>
      <c r="T18" s="249"/>
      <c r="V18" s="247"/>
    </row>
    <row r="19" spans="1:22" s="191" customFormat="1" ht="13.9" x14ac:dyDescent="0.3">
      <c r="A19" s="193"/>
      <c r="C19" s="192" t="s">
        <v>13</v>
      </c>
      <c r="E19" s="195"/>
      <c r="F19" s="47"/>
      <c r="G19" s="195"/>
      <c r="H19" s="195"/>
      <c r="I19" s="48"/>
      <c r="J19" s="195"/>
      <c r="K19" s="195"/>
      <c r="L19" s="196"/>
      <c r="M19" s="193"/>
      <c r="N19" s="193"/>
      <c r="O19" s="193"/>
      <c r="Q19" s="209"/>
      <c r="R19" s="209"/>
      <c r="S19" s="190"/>
      <c r="T19" s="28"/>
      <c r="U19" s="193"/>
      <c r="V19" s="50"/>
    </row>
    <row r="20" spans="1:22" s="191" customFormat="1" ht="13.9" x14ac:dyDescent="0.3">
      <c r="A20" s="193"/>
      <c r="B20" s="197"/>
      <c r="C20" s="197"/>
      <c r="D20" s="192"/>
      <c r="E20" s="195"/>
      <c r="F20" s="47"/>
      <c r="G20" s="195"/>
      <c r="H20" s="195"/>
      <c r="I20" s="48"/>
      <c r="J20" s="195"/>
      <c r="K20" s="195"/>
      <c r="L20" s="196"/>
      <c r="M20" s="193"/>
      <c r="N20" s="193"/>
      <c r="O20" s="193"/>
      <c r="Q20" s="209"/>
      <c r="R20" s="209"/>
      <c r="S20" s="193"/>
      <c r="T20" s="193"/>
      <c r="U20" s="193"/>
      <c r="V20" s="50"/>
    </row>
    <row r="21" spans="1:22" s="191" customFormat="1" x14ac:dyDescent="0.2">
      <c r="A21" s="193"/>
      <c r="B21" s="219" t="s">
        <v>52</v>
      </c>
      <c r="C21" s="192" t="s">
        <v>14</v>
      </c>
      <c r="D21" s="192"/>
      <c r="E21" s="195"/>
      <c r="F21" s="47"/>
      <c r="G21" s="47"/>
      <c r="H21" s="47"/>
      <c r="I21" s="47"/>
      <c r="J21" s="47"/>
      <c r="K21" s="48"/>
      <c r="L21" s="196"/>
      <c r="M21" s="193"/>
      <c r="N21" s="193"/>
      <c r="O21" s="193"/>
      <c r="Q21" s="209"/>
      <c r="R21" s="209"/>
      <c r="S21" s="193"/>
      <c r="T21" s="28"/>
      <c r="U21" s="193"/>
      <c r="V21" s="50"/>
    </row>
    <row r="22" spans="1:22" s="191" customFormat="1" x14ac:dyDescent="0.2">
      <c r="A22" s="59" t="s">
        <v>15</v>
      </c>
      <c r="B22" s="197"/>
      <c r="C22" s="192" t="s">
        <v>7</v>
      </c>
      <c r="D22" s="192" t="s">
        <v>43</v>
      </c>
      <c r="E22" s="195"/>
      <c r="G22" s="194"/>
      <c r="H22" s="194"/>
      <c r="I22" s="56">
        <f>'[4]Santander 416''136'!$L$86</f>
        <v>288094153.92000103</v>
      </c>
      <c r="J22" s="47"/>
      <c r="K22" s="194">
        <f>+M22-I22</f>
        <v>-16005230.759999871</v>
      </c>
      <c r="L22" s="196"/>
      <c r="M22" s="56">
        <f>'[4]Santander 416''136'!$L$92</f>
        <v>272088923.16000116</v>
      </c>
      <c r="N22" s="195"/>
      <c r="O22" s="199"/>
      <c r="P22" s="198"/>
      <c r="Q22" s="209"/>
      <c r="R22" s="209"/>
      <c r="S22" s="152"/>
      <c r="T22" s="193"/>
      <c r="U22" s="193"/>
    </row>
    <row r="23" spans="1:22" s="191" customFormat="1" x14ac:dyDescent="0.2">
      <c r="A23" s="59" t="s">
        <v>16</v>
      </c>
      <c r="B23" s="197"/>
      <c r="C23" s="192" t="s">
        <v>7</v>
      </c>
      <c r="D23" s="192" t="s">
        <v>33</v>
      </c>
      <c r="E23" s="195"/>
      <c r="G23" s="194"/>
      <c r="H23" s="194"/>
      <c r="I23" s="56">
        <f>'[4]HSBC 416''136'!$L$87</f>
        <v>285426615.46000105</v>
      </c>
      <c r="J23" s="47"/>
      <c r="K23" s="194">
        <f>+M23-I23</f>
        <v>-16005230.759999871</v>
      </c>
      <c r="L23" s="196"/>
      <c r="M23" s="56">
        <f>'[4]HSBC 416''136'!$L$93</f>
        <v>269421384.70000118</v>
      </c>
      <c r="N23" s="195"/>
      <c r="O23" s="199"/>
      <c r="P23" s="198"/>
      <c r="Q23" s="209"/>
      <c r="R23" s="209"/>
      <c r="S23" s="208"/>
      <c r="T23" s="192"/>
      <c r="U23" s="193"/>
    </row>
    <row r="24" spans="1:22" s="191" customFormat="1" ht="13.9" x14ac:dyDescent="0.3">
      <c r="A24" s="193"/>
      <c r="B24" s="197"/>
      <c r="C24" s="200"/>
      <c r="D24" s="192"/>
      <c r="E24" s="195"/>
      <c r="G24" s="195"/>
      <c r="H24" s="195"/>
      <c r="I24" s="41"/>
      <c r="J24" s="195"/>
      <c r="K24" s="60"/>
      <c r="L24" s="196"/>
      <c r="M24" s="42"/>
      <c r="N24" s="195"/>
      <c r="O24" s="199"/>
      <c r="P24" s="198"/>
      <c r="Q24" s="209"/>
      <c r="R24" s="209"/>
      <c r="S24" s="208"/>
      <c r="T24" s="192"/>
      <c r="U24" s="193"/>
    </row>
    <row r="25" spans="1:22" s="191" customFormat="1" ht="13.9" x14ac:dyDescent="0.3">
      <c r="A25" s="193"/>
      <c r="B25" s="197"/>
      <c r="C25" s="200"/>
      <c r="D25" s="201"/>
      <c r="E25" s="195"/>
      <c r="G25" s="195"/>
      <c r="H25" s="195"/>
      <c r="I25" s="211">
        <f>SUM(I22:I23)</f>
        <v>573520769.38000202</v>
      </c>
      <c r="J25" s="195"/>
      <c r="K25" s="203">
        <f>SUM(K22:K23)</f>
        <v>-32010461.519999743</v>
      </c>
      <c r="L25" s="196"/>
      <c r="M25" s="211">
        <f>SUM(M22:M23)</f>
        <v>541510307.86000228</v>
      </c>
      <c r="N25" s="195"/>
      <c r="O25" s="199"/>
      <c r="P25" s="198"/>
      <c r="Q25" s="209"/>
      <c r="R25" s="209"/>
      <c r="S25" s="208"/>
      <c r="T25" s="192"/>
      <c r="U25" s="193"/>
    </row>
    <row r="26" spans="1:22" s="191" customFormat="1" ht="13.9" x14ac:dyDescent="0.3">
      <c r="A26" s="193"/>
      <c r="B26" s="197"/>
      <c r="C26" s="200"/>
      <c r="D26" s="201"/>
      <c r="E26" s="195"/>
      <c r="F26" s="194"/>
      <c r="G26" s="195"/>
      <c r="H26" s="195"/>
      <c r="I26" s="194"/>
      <c r="J26" s="195"/>
      <c r="K26" s="194"/>
      <c r="L26" s="196"/>
      <c r="M26" s="195"/>
      <c r="N26" s="195"/>
      <c r="O26" s="199"/>
      <c r="P26" s="198"/>
      <c r="Q26" s="209"/>
      <c r="R26" s="209"/>
      <c r="S26" s="208"/>
      <c r="T26" s="192"/>
      <c r="U26" s="193"/>
    </row>
    <row r="27" spans="1:22" s="191" customFormat="1" ht="13.9" x14ac:dyDescent="0.3">
      <c r="A27" s="193"/>
      <c r="B27" s="197"/>
      <c r="C27" s="200"/>
      <c r="D27" s="201"/>
      <c r="E27" s="195"/>
      <c r="F27" s="194"/>
      <c r="G27" s="195"/>
      <c r="H27" s="195"/>
      <c r="I27" s="194"/>
      <c r="J27" s="195"/>
      <c r="K27" s="194"/>
      <c r="L27" s="196"/>
      <c r="M27" s="61"/>
      <c r="N27" s="192"/>
      <c r="O27" s="193"/>
      <c r="Q27" s="209"/>
      <c r="R27" s="209"/>
      <c r="S27" s="192"/>
      <c r="T27" s="192"/>
      <c r="U27" s="193"/>
    </row>
    <row r="28" spans="1:22" s="7" customFormat="1" ht="13.9" x14ac:dyDescent="0.3">
      <c r="A28" s="1"/>
      <c r="D28" s="1"/>
      <c r="E28" s="1"/>
      <c r="F28" s="1"/>
      <c r="G28" s="1"/>
      <c r="H28" s="1"/>
      <c r="I28" s="71"/>
      <c r="J28" s="71"/>
      <c r="K28" s="71"/>
      <c r="L28" s="71"/>
      <c r="M28" s="71"/>
      <c r="O28" s="1"/>
      <c r="P28" s="1"/>
      <c r="Q28" s="209"/>
      <c r="R28" s="209"/>
      <c r="S28" s="190"/>
      <c r="T28" s="190"/>
      <c r="U28" s="190"/>
      <c r="V28" s="1"/>
    </row>
    <row r="29" spans="1:22" s="7" customFormat="1" ht="13.9" x14ac:dyDescent="0.3">
      <c r="A29" s="1"/>
      <c r="D29" s="1"/>
      <c r="E29" s="1"/>
      <c r="F29" s="1"/>
      <c r="G29" s="1"/>
      <c r="H29" s="1"/>
      <c r="I29" s="71"/>
      <c r="J29" s="71"/>
      <c r="K29" s="71"/>
      <c r="L29" s="71"/>
      <c r="M29" s="71"/>
      <c r="O29" s="1"/>
      <c r="P29" s="1"/>
      <c r="Q29" s="209"/>
      <c r="R29" s="209"/>
      <c r="S29" s="190"/>
      <c r="T29" s="190"/>
      <c r="U29" s="190"/>
      <c r="V29" s="1"/>
    </row>
    <row r="30" spans="1:22" s="7" customFormat="1" ht="13.9" x14ac:dyDescent="0.3">
      <c r="A30" s="1"/>
      <c r="D30" s="1"/>
      <c r="E30" s="1"/>
      <c r="F30" s="1"/>
      <c r="G30" s="1"/>
      <c r="H30" s="1"/>
      <c r="I30" s="71"/>
      <c r="J30" s="71"/>
      <c r="K30" s="71"/>
      <c r="L30" s="71"/>
      <c r="M30" s="71"/>
      <c r="O30" s="1"/>
      <c r="P30" s="1"/>
      <c r="Q30" s="209"/>
      <c r="R30" s="209"/>
      <c r="S30" s="190"/>
      <c r="T30" s="190"/>
      <c r="U30" s="190"/>
      <c r="V30" s="1"/>
    </row>
    <row r="31" spans="1:22" s="7" customFormat="1" ht="23.25" x14ac:dyDescent="0.2">
      <c r="A31" s="1"/>
      <c r="B31" s="262" t="s">
        <v>48</v>
      </c>
      <c r="C31" s="288" t="s">
        <v>189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Q31" s="209"/>
      <c r="R31" s="209"/>
      <c r="S31" s="190"/>
      <c r="T31" s="190"/>
      <c r="U31" s="190"/>
      <c r="V31" s="1"/>
    </row>
    <row r="32" spans="1:22" x14ac:dyDescent="0.2">
      <c r="B32" s="256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</row>
    <row r="33" spans="2:21" s="227" customFormat="1" ht="18.600000000000001" customHeight="1" x14ac:dyDescent="0.25">
      <c r="B33" s="262" t="s">
        <v>50</v>
      </c>
      <c r="C33" s="232" t="s">
        <v>190</v>
      </c>
      <c r="D33" s="229"/>
      <c r="M33" s="233"/>
      <c r="N33" s="233"/>
      <c r="Q33" s="234"/>
      <c r="R33" s="234"/>
      <c r="S33" s="228"/>
      <c r="T33" s="228"/>
      <c r="U33" s="228"/>
    </row>
    <row r="34" spans="2:21" x14ac:dyDescent="0.2">
      <c r="B34" s="241" t="s">
        <v>52</v>
      </c>
      <c r="C34" s="86" t="s">
        <v>191</v>
      </c>
    </row>
    <row r="36" spans="2:21" x14ac:dyDescent="0.2">
      <c r="C36" s="1"/>
      <c r="M36" s="1"/>
      <c r="N36" s="1"/>
    </row>
    <row r="37" spans="2:21" ht="13.9" x14ac:dyDescent="0.3">
      <c r="C37" s="1"/>
      <c r="M37" s="1"/>
      <c r="N37" s="1"/>
    </row>
    <row r="38" spans="2:21" x14ac:dyDescent="0.2">
      <c r="C38" s="243"/>
      <c r="D38" s="242"/>
      <c r="E38" s="242"/>
      <c r="F38" s="242"/>
      <c r="G38" s="242"/>
      <c r="H38" s="242"/>
      <c r="I38" s="242"/>
      <c r="J38" s="242"/>
    </row>
    <row r="39" spans="2:21" x14ac:dyDescent="0.2">
      <c r="C39" s="1"/>
      <c r="K39" s="242"/>
      <c r="M39" s="1"/>
      <c r="N39" s="1"/>
    </row>
    <row r="40" spans="2:21" x14ac:dyDescent="0.2">
      <c r="C40" s="1"/>
      <c r="D40" s="243"/>
      <c r="E40" s="242"/>
      <c r="F40" s="242"/>
      <c r="K40" s="242"/>
      <c r="L40" s="242"/>
      <c r="M40" s="242"/>
      <c r="N40" s="1"/>
    </row>
    <row r="41" spans="2:21" ht="14.45" customHeight="1" x14ac:dyDescent="0.2">
      <c r="C41" s="286" t="s">
        <v>192</v>
      </c>
      <c r="D41" s="286"/>
      <c r="E41" s="286"/>
      <c r="F41" s="286"/>
      <c r="K41" s="286" t="s">
        <v>193</v>
      </c>
      <c r="L41" s="286"/>
      <c r="M41" s="286"/>
      <c r="N41" s="1"/>
    </row>
    <row r="42" spans="2:21" ht="14.45" customHeight="1" x14ac:dyDescent="0.2">
      <c r="C42" s="287" t="s">
        <v>194</v>
      </c>
      <c r="D42" s="287"/>
      <c r="E42" s="287"/>
      <c r="F42" s="287"/>
      <c r="K42" s="287" t="s">
        <v>195</v>
      </c>
      <c r="L42" s="287"/>
      <c r="M42" s="287"/>
    </row>
    <row r="43" spans="2:21" x14ac:dyDescent="0.2">
      <c r="M43" s="1"/>
    </row>
    <row r="44" spans="2:21" x14ac:dyDescent="0.2">
      <c r="M44" s="1"/>
    </row>
    <row r="45" spans="2:21" x14ac:dyDescent="0.2">
      <c r="M45" s="1"/>
    </row>
    <row r="46" spans="2:21" x14ac:dyDescent="0.2">
      <c r="M46" s="1"/>
    </row>
  </sheetData>
  <mergeCells count="9">
    <mergeCell ref="K41:M41"/>
    <mergeCell ref="K42:M42"/>
    <mergeCell ref="C42:F42"/>
    <mergeCell ref="C41:F41"/>
    <mergeCell ref="A1:O1"/>
    <mergeCell ref="A2:O2"/>
    <mergeCell ref="A3:O3"/>
    <mergeCell ref="A4:O4"/>
    <mergeCell ref="C31:O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34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7" t="s">
        <v>4</v>
      </c>
      <c r="F8" s="74"/>
      <c r="G8" s="268" t="s">
        <v>22</v>
      </c>
      <c r="H8" s="20"/>
      <c r="I8" s="21"/>
      <c r="J8" s="277" t="s">
        <v>5</v>
      </c>
      <c r="K8" s="12"/>
      <c r="L8" s="268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2">
      <c r="B9" s="24"/>
      <c r="C9" s="74"/>
      <c r="D9" s="24"/>
      <c r="E9" s="278"/>
      <c r="F9" s="74"/>
      <c r="G9" s="269"/>
      <c r="H9" s="25"/>
      <c r="J9" s="278"/>
      <c r="K9" s="24"/>
      <c r="L9" s="269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268" t="s">
        <v>47</v>
      </c>
      <c r="O20" s="10"/>
      <c r="P20" s="268" t="s">
        <v>35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34"/>
  <sheetViews>
    <sheetView showGridLines="0" tabSelected="1" zoomScale="85" zoomScaleNormal="85" workbookViewId="0">
      <selection sqref="A1:O1"/>
    </sheetView>
  </sheetViews>
  <sheetFormatPr baseColWidth="10" defaultColWidth="11.42578125" defaultRowHeight="15" x14ac:dyDescent="0.25"/>
  <cols>
    <col min="1" max="1" width="3.28515625" style="242" customWidth="1"/>
    <col min="2" max="2" width="2.7109375" style="243" customWidth="1"/>
    <col min="3" max="3" width="15.7109375" style="243" customWidth="1"/>
    <col min="4" max="4" width="13.85546875" style="242" bestFit="1" customWidth="1"/>
    <col min="5" max="5" width="1.28515625" style="242" customWidth="1"/>
    <col min="6" max="6" width="17.7109375" style="242" customWidth="1"/>
    <col min="7" max="8" width="2.42578125" style="242" customWidth="1"/>
    <col min="9" max="9" width="18.85546875" style="242" customWidth="1"/>
    <col min="10" max="10" width="2.42578125" style="242" customWidth="1"/>
    <col min="11" max="11" width="19.140625" style="242" customWidth="1"/>
    <col min="12" max="12" width="1.7109375" style="242" customWidth="1"/>
    <col min="13" max="13" width="19" style="243" customWidth="1"/>
    <col min="14" max="14" width="4.42578125" style="243" customWidth="1"/>
    <col min="15" max="16" width="18.7109375" style="242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242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58"/>
    </row>
    <row r="2" spans="1:22" ht="21" x14ac:dyDescent="0.4">
      <c r="A2" s="273" t="s">
        <v>204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59"/>
    </row>
    <row r="3" spans="1:22" ht="18.75" x14ac:dyDescent="0.3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60"/>
    </row>
    <row r="4" spans="1:22" s="243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61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244"/>
      <c r="E5" s="244"/>
      <c r="F5" s="244"/>
      <c r="G5" s="244"/>
      <c r="H5" s="15"/>
      <c r="I5" s="15"/>
      <c r="J5" s="15"/>
      <c r="K5" s="15"/>
      <c r="L5" s="15"/>
      <c r="M5" s="15"/>
      <c r="N5" s="12"/>
      <c r="R5" s="209"/>
      <c r="S5" s="193"/>
      <c r="T5" s="193"/>
      <c r="U5" s="193"/>
    </row>
    <row r="6" spans="1:22" s="191" customFormat="1" ht="18" customHeight="1" x14ac:dyDescent="0.3">
      <c r="B6" s="255"/>
      <c r="C6" s="255" t="s">
        <v>184</v>
      </c>
      <c r="D6" s="255"/>
      <c r="E6" s="255"/>
      <c r="F6" s="255"/>
      <c r="G6" s="255"/>
      <c r="H6" s="12"/>
      <c r="I6" s="255"/>
      <c r="J6" s="255"/>
      <c r="K6" s="255"/>
      <c r="L6" s="255"/>
      <c r="M6" s="255"/>
      <c r="N6" s="255"/>
      <c r="O6" s="255"/>
      <c r="P6" s="255"/>
      <c r="R6" s="209"/>
      <c r="S6" s="193"/>
      <c r="T6" s="193"/>
      <c r="U6" s="193"/>
    </row>
    <row r="7" spans="1:22" s="215" customFormat="1" ht="25.5" x14ac:dyDescent="0.25">
      <c r="C7" s="29"/>
      <c r="F7" s="52"/>
      <c r="I7" s="231" t="s">
        <v>201</v>
      </c>
      <c r="K7" s="231" t="s">
        <v>5</v>
      </c>
      <c r="M7" s="231" t="s">
        <v>202</v>
      </c>
      <c r="O7" s="52"/>
      <c r="P7" s="216"/>
      <c r="R7" s="217"/>
      <c r="S7" s="29"/>
      <c r="T7" s="218"/>
    </row>
    <row r="8" spans="1:22" s="10" customFormat="1" ht="20.25" customHeight="1" x14ac:dyDescent="0.3">
      <c r="B8" s="213"/>
      <c r="D8" s="214" t="s">
        <v>200</v>
      </c>
      <c r="I8" s="245">
        <v>14322782367.027388</v>
      </c>
      <c r="K8" s="240">
        <f>M8-I8</f>
        <v>203954792.88388062</v>
      </c>
      <c r="M8" s="245">
        <v>14526737159.911268</v>
      </c>
      <c r="R8" s="212"/>
    </row>
    <row r="9" spans="1:22" s="221" customFormat="1" ht="17.45" customHeight="1" x14ac:dyDescent="0.3">
      <c r="D9" s="220" t="s">
        <v>17</v>
      </c>
      <c r="E9" s="264"/>
      <c r="F9" s="245"/>
      <c r="G9" s="265"/>
      <c r="H9" s="265"/>
      <c r="I9" s="211">
        <f>SUM(I8:I8)</f>
        <v>14322782367.027388</v>
      </c>
      <c r="J9" s="266"/>
      <c r="K9" s="211">
        <f>SUM(K8:K8)</f>
        <v>203954792.88388062</v>
      </c>
      <c r="L9" s="267"/>
      <c r="M9" s="211">
        <f>SUM(M8:M8)</f>
        <v>14526737159.911268</v>
      </c>
      <c r="N9" s="225"/>
      <c r="O9" s="225"/>
      <c r="R9" s="226"/>
    </row>
    <row r="10" spans="1:22" s="244" customFormat="1" ht="14.45" x14ac:dyDescent="0.3">
      <c r="B10" s="251"/>
      <c r="E10" s="246"/>
      <c r="F10" s="252"/>
      <c r="G10" s="246"/>
      <c r="H10" s="246"/>
      <c r="I10" s="253"/>
      <c r="J10" s="246"/>
      <c r="K10" s="245"/>
      <c r="L10" s="254"/>
      <c r="M10" s="257"/>
      <c r="N10" s="257"/>
      <c r="O10" s="257"/>
      <c r="R10" s="212"/>
      <c r="S10" s="248"/>
      <c r="T10" s="249"/>
      <c r="V10" s="247"/>
    </row>
    <row r="11" spans="1:22" s="244" customFormat="1" ht="14.45" x14ac:dyDescent="0.3">
      <c r="B11" s="251"/>
      <c r="C11" s="255" t="s">
        <v>12</v>
      </c>
      <c r="D11" s="214"/>
      <c r="E11" s="246"/>
      <c r="F11" s="252"/>
      <c r="G11" s="246"/>
      <c r="H11" s="246"/>
      <c r="I11" s="253"/>
      <c r="J11" s="246"/>
      <c r="K11" s="245"/>
      <c r="L11" s="254"/>
      <c r="M11" s="257"/>
      <c r="N11" s="257"/>
      <c r="O11" s="257"/>
      <c r="R11" s="212"/>
      <c r="S11" s="248"/>
      <c r="T11" s="249"/>
      <c r="V11" s="247"/>
    </row>
    <row r="12" spans="1:22" s="191" customFormat="1" ht="13.9" x14ac:dyDescent="0.3">
      <c r="A12" s="193"/>
      <c r="C12" s="244" t="s">
        <v>13</v>
      </c>
      <c r="E12" s="246"/>
      <c r="F12" s="252"/>
      <c r="G12" s="246"/>
      <c r="H12" s="246"/>
      <c r="I12" s="253"/>
      <c r="J12" s="246"/>
      <c r="K12" s="246"/>
      <c r="L12" s="254"/>
      <c r="M12" s="193"/>
      <c r="N12" s="193"/>
      <c r="O12" s="193"/>
      <c r="R12" s="209"/>
      <c r="S12" s="190"/>
      <c r="T12" s="28"/>
      <c r="U12" s="193"/>
      <c r="V12" s="50"/>
    </row>
    <row r="13" spans="1:22" s="191" customFormat="1" ht="5.45" customHeight="1" x14ac:dyDescent="0.3">
      <c r="A13" s="193"/>
      <c r="B13" s="197"/>
      <c r="C13" s="197"/>
      <c r="D13" s="244"/>
      <c r="E13" s="246"/>
      <c r="F13" s="252"/>
      <c r="G13" s="246"/>
      <c r="H13" s="246"/>
      <c r="I13" s="253"/>
      <c r="J13" s="246"/>
      <c r="K13" s="246"/>
      <c r="L13" s="254"/>
      <c r="M13" s="193"/>
      <c r="N13" s="193"/>
      <c r="O13" s="193"/>
      <c r="R13" s="209"/>
      <c r="S13" s="193"/>
      <c r="T13" s="193"/>
      <c r="U13" s="193"/>
      <c r="V13" s="50"/>
    </row>
    <row r="14" spans="1:22" s="191" customFormat="1" ht="12.75" x14ac:dyDescent="0.2">
      <c r="A14" s="193"/>
      <c r="B14" s="219" t="s">
        <v>50</v>
      </c>
      <c r="C14" s="244" t="s">
        <v>14</v>
      </c>
      <c r="D14" s="244"/>
      <c r="E14" s="246"/>
      <c r="F14" s="252"/>
      <c r="G14" s="252"/>
      <c r="H14" s="252"/>
      <c r="I14" s="252"/>
      <c r="J14" s="252"/>
      <c r="K14" s="253"/>
      <c r="L14" s="254"/>
      <c r="M14" s="193"/>
      <c r="N14" s="193"/>
      <c r="O14" s="193"/>
      <c r="R14" s="209"/>
      <c r="S14" s="193"/>
      <c r="T14" s="28"/>
      <c r="U14" s="193"/>
      <c r="V14" s="50"/>
    </row>
    <row r="15" spans="1:22" s="191" customFormat="1" ht="12.75" x14ac:dyDescent="0.2">
      <c r="A15" s="59" t="s">
        <v>15</v>
      </c>
      <c r="B15" s="197"/>
      <c r="C15" s="244" t="s">
        <v>7</v>
      </c>
      <c r="D15" s="244" t="s">
        <v>43</v>
      </c>
      <c r="E15" s="246"/>
      <c r="G15" s="245"/>
      <c r="H15" s="245"/>
      <c r="I15" s="56">
        <v>160052307.84000084</v>
      </c>
      <c r="J15" s="252"/>
      <c r="K15" s="245">
        <f>+M15-I15</f>
        <v>-8002615.380000025</v>
      </c>
      <c r="L15" s="254"/>
      <c r="M15" s="56">
        <v>152049692.46000081</v>
      </c>
      <c r="N15" s="246"/>
      <c r="O15" s="199"/>
      <c r="P15" s="198"/>
      <c r="R15" s="209"/>
      <c r="S15" s="152"/>
      <c r="T15" s="193"/>
      <c r="U15" s="193"/>
    </row>
    <row r="16" spans="1:22" s="191" customFormat="1" ht="12.75" x14ac:dyDescent="0.2">
      <c r="A16" s="59" t="s">
        <v>16</v>
      </c>
      <c r="B16" s="197"/>
      <c r="C16" s="244" t="s">
        <v>7</v>
      </c>
      <c r="D16" s="244" t="s">
        <v>33</v>
      </c>
      <c r="E16" s="246"/>
      <c r="G16" s="245"/>
      <c r="H16" s="245"/>
      <c r="I16" s="56">
        <v>157384769.38000083</v>
      </c>
      <c r="J16" s="252"/>
      <c r="K16" s="245">
        <f>+M16-I16</f>
        <v>-8002615.380000025</v>
      </c>
      <c r="L16" s="254"/>
      <c r="M16" s="56">
        <v>149382154.0000008</v>
      </c>
      <c r="N16" s="246"/>
      <c r="O16" s="199"/>
      <c r="P16" s="198"/>
      <c r="R16" s="209"/>
      <c r="S16" s="208"/>
      <c r="T16" s="244"/>
      <c r="U16" s="193"/>
    </row>
    <row r="17" spans="1:22" s="191" customFormat="1" ht="6" customHeight="1" x14ac:dyDescent="0.3">
      <c r="A17" s="193"/>
      <c r="B17" s="197"/>
      <c r="C17" s="200"/>
      <c r="D17" s="244"/>
      <c r="E17" s="246"/>
      <c r="G17" s="246"/>
      <c r="H17" s="246"/>
      <c r="I17" s="41"/>
      <c r="J17" s="246"/>
      <c r="K17" s="60"/>
      <c r="L17" s="254"/>
      <c r="M17" s="250"/>
      <c r="N17" s="246"/>
      <c r="O17" s="199"/>
      <c r="P17" s="198"/>
      <c r="R17" s="209"/>
      <c r="S17" s="208"/>
      <c r="T17" s="244"/>
      <c r="U17" s="193"/>
    </row>
    <row r="18" spans="1:22" s="191" customFormat="1" ht="13.9" x14ac:dyDescent="0.3">
      <c r="A18" s="193"/>
      <c r="B18" s="197"/>
      <c r="C18" s="200"/>
      <c r="D18" s="201"/>
      <c r="E18" s="246"/>
      <c r="G18" s="246"/>
      <c r="H18" s="246"/>
      <c r="I18" s="211">
        <f>SUM(I15:I16)</f>
        <v>317437077.2200017</v>
      </c>
      <c r="J18" s="266"/>
      <c r="K18" s="211">
        <f>SUM(K15:K16)</f>
        <v>-16005230.76000005</v>
      </c>
      <c r="L18" s="267"/>
      <c r="M18" s="211">
        <f>SUM(M15:M16)</f>
        <v>301431846.46000159</v>
      </c>
      <c r="N18" s="246"/>
      <c r="O18" s="199"/>
      <c r="P18" s="198"/>
      <c r="R18" s="209"/>
      <c r="S18" s="208"/>
      <c r="T18" s="244"/>
      <c r="U18" s="193"/>
    </row>
    <row r="19" spans="1:22" s="191" customFormat="1" ht="13.9" x14ac:dyDescent="0.3">
      <c r="A19" s="193"/>
      <c r="B19" s="197"/>
      <c r="C19" s="200"/>
      <c r="D19" s="201"/>
      <c r="E19" s="246"/>
      <c r="F19" s="245"/>
      <c r="G19" s="246"/>
      <c r="H19" s="246"/>
      <c r="I19" s="245"/>
      <c r="J19" s="246"/>
      <c r="K19" s="245"/>
      <c r="L19" s="254"/>
      <c r="M19" s="246"/>
      <c r="N19" s="246"/>
      <c r="O19" s="199"/>
      <c r="P19" s="198"/>
      <c r="R19" s="209"/>
      <c r="S19" s="208"/>
      <c r="T19" s="244"/>
      <c r="U19" s="193"/>
    </row>
    <row r="20" spans="1:22" s="191" customFormat="1" ht="16.149999999999999" customHeight="1" x14ac:dyDescent="0.3">
      <c r="A20" s="193"/>
      <c r="B20" s="197"/>
      <c r="C20" s="200"/>
      <c r="D20" s="201"/>
      <c r="E20" s="246"/>
      <c r="F20" s="245"/>
      <c r="G20" s="246"/>
      <c r="H20" s="246"/>
      <c r="I20" s="245"/>
      <c r="J20" s="246"/>
      <c r="K20" s="245"/>
      <c r="L20" s="254"/>
      <c r="M20" s="61"/>
      <c r="N20" s="244"/>
      <c r="O20" s="193"/>
      <c r="R20" s="209"/>
      <c r="S20" s="244"/>
      <c r="T20" s="244"/>
      <c r="U20" s="193"/>
    </row>
    <row r="21" spans="1:22" s="243" customFormat="1" ht="30" customHeight="1" x14ac:dyDescent="0.2">
      <c r="A21" s="242"/>
      <c r="B21" s="263" t="s">
        <v>48</v>
      </c>
      <c r="C21" s="288" t="s">
        <v>199</v>
      </c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R21" s="209"/>
      <c r="S21" s="190"/>
      <c r="T21" s="190"/>
      <c r="U21" s="190"/>
      <c r="V21" s="242"/>
    </row>
    <row r="22" spans="1:22" x14ac:dyDescent="0.25">
      <c r="B22" s="256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</row>
    <row r="23" spans="1:22" ht="31.15" customHeight="1" x14ac:dyDescent="0.25">
      <c r="B23" s="256"/>
      <c r="C23" s="288" t="s">
        <v>203</v>
      </c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</row>
    <row r="24" spans="1:22" x14ac:dyDescent="0.25">
      <c r="B24" s="241" t="s">
        <v>50</v>
      </c>
      <c r="C24" s="86" t="s">
        <v>191</v>
      </c>
    </row>
    <row r="27" spans="1:22" ht="14.45" x14ac:dyDescent="0.3">
      <c r="C27" s="242"/>
      <c r="M27" s="242"/>
      <c r="N27" s="242"/>
    </row>
    <row r="28" spans="1:22" ht="14.45" x14ac:dyDescent="0.3">
      <c r="C28" s="242"/>
      <c r="D28" s="243"/>
      <c r="M28" s="242"/>
      <c r="N28" s="242"/>
    </row>
    <row r="29" spans="1:22" ht="14.45" customHeight="1" x14ac:dyDescent="0.3">
      <c r="C29" s="286" t="s">
        <v>197</v>
      </c>
      <c r="D29" s="286"/>
      <c r="E29" s="286"/>
      <c r="F29" s="286"/>
      <c r="K29" s="286" t="s">
        <v>193</v>
      </c>
      <c r="L29" s="286"/>
      <c r="M29" s="286"/>
      <c r="N29" s="242"/>
    </row>
    <row r="30" spans="1:22" ht="28.15" customHeight="1" x14ac:dyDescent="0.25">
      <c r="C30" s="289" t="s">
        <v>198</v>
      </c>
      <c r="D30" s="289"/>
      <c r="E30" s="289"/>
      <c r="F30" s="289"/>
      <c r="K30" s="290" t="s">
        <v>195</v>
      </c>
      <c r="L30" s="290"/>
      <c r="M30" s="290"/>
    </row>
    <row r="31" spans="1:22" ht="14.45" x14ac:dyDescent="0.3">
      <c r="M31" s="242"/>
    </row>
    <row r="32" spans="1:22" ht="14.45" x14ac:dyDescent="0.3">
      <c r="M32" s="242"/>
    </row>
    <row r="33" spans="13:13" x14ac:dyDescent="0.25">
      <c r="M33" s="242"/>
    </row>
    <row r="34" spans="13:13" x14ac:dyDescent="0.25">
      <c r="M34" s="242"/>
    </row>
  </sheetData>
  <mergeCells count="10">
    <mergeCell ref="C30:F30"/>
    <mergeCell ref="K30:M30"/>
    <mergeCell ref="A1:O1"/>
    <mergeCell ref="A2:O2"/>
    <mergeCell ref="A3:O3"/>
    <mergeCell ref="A4:O4"/>
    <mergeCell ref="C21:O22"/>
    <mergeCell ref="C29:F29"/>
    <mergeCell ref="K29:M29"/>
    <mergeCell ref="C23:O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36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7" t="s">
        <v>4</v>
      </c>
      <c r="F8" s="76"/>
      <c r="G8" s="268" t="s">
        <v>22</v>
      </c>
      <c r="H8" s="20"/>
      <c r="I8" s="21"/>
      <c r="J8" s="277" t="s">
        <v>5</v>
      </c>
      <c r="K8" s="12"/>
      <c r="L8" s="268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8"/>
      <c r="F9" s="76"/>
      <c r="G9" s="269"/>
      <c r="H9" s="25"/>
      <c r="J9" s="278"/>
      <c r="K9" s="24"/>
      <c r="L9" s="269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283" t="s">
        <v>57</v>
      </c>
      <c r="O20" s="10"/>
      <c r="P20" s="283" t="s">
        <v>37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284"/>
      <c r="O21" s="10"/>
      <c r="P21" s="284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79" t="s">
        <v>48</v>
      </c>
      <c r="B44" s="280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81" t="s">
        <v>50</v>
      </c>
      <c r="B45" s="282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81" t="s">
        <v>52</v>
      </c>
      <c r="B46" s="281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N20:N21"/>
    <mergeCell ref="P20:P21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7" t="s">
        <v>4</v>
      </c>
      <c r="F8" s="76"/>
      <c r="G8" s="268" t="s">
        <v>22</v>
      </c>
      <c r="H8" s="20"/>
      <c r="I8" s="21"/>
      <c r="J8" s="277" t="s">
        <v>5</v>
      </c>
      <c r="K8" s="12"/>
      <c r="L8" s="268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8"/>
      <c r="F9" s="76"/>
      <c r="G9" s="269"/>
      <c r="H9" s="25"/>
      <c r="J9" s="278"/>
      <c r="K9" s="24"/>
      <c r="L9" s="269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268" t="s">
        <v>59</v>
      </c>
      <c r="O20" s="10"/>
      <c r="P20" s="268" t="s">
        <v>45</v>
      </c>
      <c r="Q20" s="77"/>
      <c r="R20" s="17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9" t="s">
        <v>48</v>
      </c>
      <c r="B45" s="280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1" t="s">
        <v>50</v>
      </c>
      <c r="B46" s="282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1" t="s">
        <v>52</v>
      </c>
      <c r="B47" s="281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0:N21"/>
    <mergeCell ref="P20:P21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60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7" t="s">
        <v>4</v>
      </c>
      <c r="F8" s="76"/>
      <c r="G8" s="268" t="s">
        <v>22</v>
      </c>
      <c r="H8" s="20"/>
      <c r="I8" s="21"/>
      <c r="J8" s="277" t="s">
        <v>5</v>
      </c>
      <c r="K8" s="12"/>
      <c r="L8" s="268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8"/>
      <c r="F9" s="76"/>
      <c r="G9" s="269"/>
      <c r="H9" s="25"/>
      <c r="J9" s="278"/>
      <c r="K9" s="24"/>
      <c r="L9" s="269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268" t="s">
        <v>62</v>
      </c>
      <c r="O20" s="10"/>
      <c r="P20" s="268" t="s">
        <v>63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79" t="s">
        <v>48</v>
      </c>
      <c r="B48" s="280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81" t="s">
        <v>50</v>
      </c>
      <c r="B49" s="282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81" t="s">
        <v>52</v>
      </c>
      <c r="B50" s="281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64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76"/>
      <c r="G8" s="268" t="s">
        <v>22</v>
      </c>
      <c r="H8" s="20"/>
      <c r="I8" s="21"/>
      <c r="J8" s="277" t="s">
        <v>5</v>
      </c>
      <c r="K8" s="12"/>
      <c r="L8" s="268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268" t="s">
        <v>66</v>
      </c>
      <c r="O20" s="10"/>
      <c r="P20" s="268" t="s">
        <v>67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79" t="s">
        <v>48</v>
      </c>
      <c r="B46" s="280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81" t="s">
        <v>50</v>
      </c>
      <c r="B47" s="282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81" t="s">
        <v>52</v>
      </c>
      <c r="B48" s="281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68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76"/>
      <c r="G8" s="268" t="s">
        <v>22</v>
      </c>
      <c r="H8" s="20"/>
      <c r="I8" s="21"/>
      <c r="J8" s="277" t="s">
        <v>5</v>
      </c>
      <c r="K8" s="12"/>
      <c r="L8" s="268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268" t="s">
        <v>70</v>
      </c>
      <c r="O20" s="10"/>
      <c r="P20" s="268" t="s">
        <v>71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79" t="s">
        <v>48</v>
      </c>
      <c r="B46" s="280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81" t="s">
        <v>50</v>
      </c>
      <c r="B47" s="282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81" t="s">
        <v>52</v>
      </c>
      <c r="B48" s="281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2" ht="21" x14ac:dyDescent="0.3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2" ht="15.6" x14ac:dyDescent="0.3">
      <c r="A3" s="274" t="s">
        <v>79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2" s="7" customFormat="1" ht="15.75" customHeight="1" x14ac:dyDescent="0.3">
      <c r="A4" s="275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7" t="s">
        <v>4</v>
      </c>
      <c r="F8" s="122"/>
      <c r="G8" s="268" t="s">
        <v>22</v>
      </c>
      <c r="H8" s="20"/>
      <c r="I8" s="21"/>
      <c r="J8" s="277" t="s">
        <v>5</v>
      </c>
      <c r="K8" s="12"/>
      <c r="L8" s="268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8"/>
      <c r="F9" s="29"/>
      <c r="G9" s="269"/>
      <c r="H9" s="111"/>
      <c r="I9" s="27"/>
      <c r="J9" s="278"/>
      <c r="K9" s="30"/>
      <c r="L9" s="269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268" t="s">
        <v>81</v>
      </c>
      <c r="O20" s="10"/>
      <c r="P20" s="268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9"/>
      <c r="O21" s="10"/>
      <c r="P21" s="269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79" t="s">
        <v>48</v>
      </c>
      <c r="B48" s="280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81" t="s">
        <v>50</v>
      </c>
      <c r="B49" s="282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81" t="s">
        <v>52</v>
      </c>
      <c r="B50" s="281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Jun-17</vt:lpstr>
      <vt:lpstr>MARZO 2021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directa 2015'!Área_de_impresión</vt:lpstr>
      <vt:lpstr>'Dic-2016'!Área_de_impresión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'Mar directa '!Área_de_impresión</vt:lpstr>
      <vt:lpstr>'Mar-17'!Área_de_impresión</vt:lpstr>
      <vt:lpstr>'Marz 2016'!Área_de_impresión</vt:lpstr>
      <vt:lpstr>'MARZO 2021'!Área_de_impresión</vt:lpstr>
      <vt:lpstr>'May directa'!Área_de_impresión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2021-04-16T18:27:30Z</cp:lastPrinted>
  <dcterms:created xsi:type="dcterms:W3CDTF">2015-02-26T02:12:14Z</dcterms:created>
  <dcterms:modified xsi:type="dcterms:W3CDTF">2021-04-21T17:00:06Z</dcterms:modified>
</cp:coreProperties>
</file>