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775"/>
  </bookViews>
  <sheets>
    <sheet name="2019 Trimestre 3-Formato 2" sheetId="20" r:id="rId1"/>
  </sheets>
  <calcPr calcId="145621"/>
</workbook>
</file>

<file path=xl/calcChain.xml><?xml version="1.0" encoding="utf-8"?>
<calcChain xmlns="http://schemas.openxmlformats.org/spreadsheetml/2006/main">
  <c r="J38" i="20" l="1"/>
  <c r="J53" i="20" l="1"/>
  <c r="J52" i="20" l="1"/>
  <c r="J51" i="20"/>
  <c r="K29" i="20"/>
  <c r="H29" i="20"/>
  <c r="G29" i="20"/>
  <c r="F29" i="20"/>
  <c r="L29" i="20" l="1"/>
  <c r="I29" i="20"/>
  <c r="J29" i="20" s="1"/>
  <c r="J42" i="20"/>
  <c r="J33" i="20"/>
  <c r="J34" i="20"/>
  <c r="J35" i="20"/>
  <c r="J36" i="20"/>
  <c r="J37" i="20"/>
  <c r="J39" i="20"/>
  <c r="J40" i="20"/>
  <c r="J41" i="20"/>
  <c r="J32" i="20"/>
  <c r="G9" i="20" l="1"/>
  <c r="H9" i="20"/>
  <c r="K9" i="20"/>
  <c r="F9" i="20" l="1"/>
  <c r="L9" i="20"/>
  <c r="I9" i="20"/>
  <c r="J20" i="20"/>
  <c r="J21" i="20"/>
  <c r="J22" i="20"/>
  <c r="J10" i="20" l="1"/>
  <c r="J18" i="20" l="1"/>
  <c r="J19" i="20"/>
  <c r="J11" i="20"/>
  <c r="J12" i="20"/>
  <c r="J13" i="20"/>
  <c r="J14" i="20"/>
  <c r="J15" i="20"/>
  <c r="J16" i="20"/>
  <c r="J17" i="20"/>
  <c r="J9" i="20" l="1"/>
  <c r="I59" i="20" l="1"/>
  <c r="I57" i="20"/>
  <c r="I60" i="20"/>
  <c r="I58" i="20"/>
  <c r="K44" i="20"/>
  <c r="J44" i="20"/>
  <c r="H44" i="20"/>
  <c r="F44" i="20"/>
  <c r="L46" i="20"/>
  <c r="K46" i="20"/>
  <c r="I46" i="20"/>
  <c r="H46" i="20"/>
  <c r="G46" i="20"/>
  <c r="F46" i="20"/>
  <c r="L44" i="20"/>
  <c r="I44" i="20"/>
  <c r="G44" i="20"/>
  <c r="L26" i="20"/>
  <c r="K26" i="20"/>
  <c r="J26" i="20"/>
  <c r="I26" i="20"/>
  <c r="H26" i="20"/>
  <c r="G26" i="20"/>
  <c r="G8" i="20" s="1"/>
  <c r="F26" i="20"/>
  <c r="L24" i="20"/>
  <c r="L8" i="20" s="1"/>
  <c r="K24" i="20"/>
  <c r="J24" i="20"/>
  <c r="I24" i="20"/>
  <c r="H24" i="20"/>
  <c r="F24" i="20"/>
  <c r="J8" i="20" l="1"/>
  <c r="F28" i="20"/>
  <c r="I28" i="20"/>
  <c r="K8" i="20"/>
  <c r="H28" i="20"/>
  <c r="K28" i="20"/>
  <c r="H8" i="20"/>
  <c r="I8" i="20"/>
  <c r="L28" i="20"/>
  <c r="L7" i="20" s="1"/>
  <c r="L49" i="20" s="1"/>
  <c r="J28" i="20"/>
  <c r="J7" i="20" s="1"/>
  <c r="J49" i="20" s="1"/>
  <c r="F8" i="20"/>
  <c r="G28" i="20"/>
  <c r="G7" i="20" s="1"/>
  <c r="G49" i="20" s="1"/>
  <c r="I7" i="20" l="1"/>
  <c r="I49" i="20" s="1"/>
  <c r="K7" i="20"/>
  <c r="K49" i="20" s="1"/>
  <c r="F7" i="20"/>
  <c r="F49" i="20" s="1"/>
  <c r="H7" i="20"/>
  <c r="H49" i="20" s="1"/>
</calcChain>
</file>

<file path=xl/sharedStrings.xml><?xml version="1.0" encoding="utf-8"?>
<sst xmlns="http://schemas.openxmlformats.org/spreadsheetml/2006/main" count="136" uniqueCount="80">
  <si>
    <t>Informe Analítico de la Deuda Pública y Otros Pasivos - LDF</t>
  </si>
  <si>
    <t>(PESOS)</t>
  </si>
  <si>
    <t>1. Deuda Pública (1=A+B)</t>
  </si>
  <si>
    <t>A. Corto Plazo (A=a1+a2+a3)</t>
  </si>
  <si>
    <t>a3) Arrendamientos Financieros</t>
  </si>
  <si>
    <t>B. Largo Plazo (B=b1+b2+b3)</t>
  </si>
  <si>
    <t xml:space="preserve">Denominación de la Deuda Pública y Otros Pasivos (c) </t>
  </si>
  <si>
    <t>Formato 2  Informe Analítico de la Deuda Pública y Otros Pasivos - LDF</t>
  </si>
  <si>
    <t>Disposiciones
del Periodo (e)</t>
  </si>
  <si>
    <t>Amortizaciones
del Periodo (f)</t>
  </si>
  <si>
    <t>Revaluaciones,
Reclasificaciones
y Otros Ajustes (g)</t>
  </si>
  <si>
    <t>Saldo Final
del Periodo
(h)
h=d+e-f+g</t>
  </si>
  <si>
    <t>Pago de
Intereses del
Periodo (i)</t>
  </si>
  <si>
    <t>Pago de
Comisiones y
demás costos
asociados durante
el Periodo (j)</t>
  </si>
  <si>
    <t>b3) Arrendamientos Financieros</t>
  </si>
  <si>
    <t>2. Otros Pasivos</t>
  </si>
  <si>
    <t>3. Total de la Deuda Pública y Otros Pasivos
(3=1+2)</t>
  </si>
  <si>
    <t>4. Deuda Contingente * (informativo)</t>
  </si>
  <si>
    <t>5. Valor de Instrumentos Bono Cupón Cero ** (Informativo)</t>
  </si>
  <si>
    <t>*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</si>
  <si>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Monto
Contratado (l)</t>
  </si>
  <si>
    <t>Tasa de Interés
(n)</t>
  </si>
  <si>
    <t>Comisiones y
Costos
Relacionados (o)</t>
  </si>
  <si>
    <t>Tasa Efectiva
(p)</t>
  </si>
  <si>
    <t>Gobierno del Estado de Chihuahua</t>
  </si>
  <si>
    <t>a1) Instituciones de Crédito</t>
  </si>
  <si>
    <t>a2) Títulos y Valores</t>
  </si>
  <si>
    <t>b1) Instituciones de Crédito</t>
  </si>
  <si>
    <t>b2) Títulos y Valores</t>
  </si>
  <si>
    <t>HSBC</t>
  </si>
  <si>
    <t>Obligaciones a Corto Plazo (k)</t>
  </si>
  <si>
    <t>B.</t>
  </si>
  <si>
    <t>A.</t>
  </si>
  <si>
    <t>C.</t>
  </si>
  <si>
    <t>D.</t>
  </si>
  <si>
    <t>E.</t>
  </si>
  <si>
    <t>***Las Emisiones bursátiles emitidas por Fideicomisos Carreteros y  creditos bancarios respaldados por cuotas de PEAJE, no tienen recurso en contra del Estado, es decir, sólo son pagadas y garantizadas con recursos provenientes de flujos carreteros, el comportamiento del saldo, comparado con el ejercicio anterior, es debido a la actualización del INPC ya que una parte se emitió en UDIS,  el saldo es actualizado después de la fecha de pago de cada cupón.</t>
  </si>
  <si>
    <t>** Se refiere al valor del Bono Cupón Cero que respalda el pago de los créditos asociados al mismo (Activo). El pago de comisiones corresponde a la custodia y administración de valores del Cupón.</t>
  </si>
  <si>
    <t>Emision Bursatil ISN</t>
  </si>
  <si>
    <t>****</t>
  </si>
  <si>
    <t>***</t>
  </si>
  <si>
    <t>Emision Bursatil PEAJE</t>
  </si>
  <si>
    <t>**** Deuda contratada por la Comision Estatal de Vivienda, Suelo e Infraestructura el servicio de la Deuda es pagada con ingresos propios del organismo, el Estado solo es Deudor Solidario.</t>
  </si>
  <si>
    <t>Santander</t>
  </si>
  <si>
    <t>Banobras</t>
  </si>
  <si>
    <t>Plazo Pactado (m)</t>
  </si>
  <si>
    <t>Crédito Sindicado BBVA Bancomer</t>
  </si>
  <si>
    <t xml:space="preserve"> </t>
  </si>
  <si>
    <t>BBVA Bancomer</t>
  </si>
  <si>
    <t>Banorte</t>
  </si>
  <si>
    <t xml:space="preserve">Interacciones </t>
  </si>
  <si>
    <t>TIIE + 0.40%</t>
  </si>
  <si>
    <t>TIIE + 0.80%</t>
  </si>
  <si>
    <t>TIIE + 0.90%</t>
  </si>
  <si>
    <t>Bansi</t>
  </si>
  <si>
    <t>F.</t>
  </si>
  <si>
    <t>G.</t>
  </si>
  <si>
    <t>H.</t>
  </si>
  <si>
    <t>TIIE + 0.70%</t>
  </si>
  <si>
    <t>TIIE + 0.75%</t>
  </si>
  <si>
    <t>TIIE + 1.60%</t>
  </si>
  <si>
    <t>TIIE + 2.25%</t>
  </si>
  <si>
    <t>Saldo al 31 de diciembre de 2018 (d)</t>
  </si>
  <si>
    <t xml:space="preserve">Banobras </t>
  </si>
  <si>
    <t>J.</t>
  </si>
  <si>
    <t>I.</t>
  </si>
  <si>
    <t>TIIE + 0.79%</t>
  </si>
  <si>
    <t>Del 1 de enero al 30 de septiembre de 2019</t>
  </si>
  <si>
    <t>Banco del Bajío</t>
  </si>
  <si>
    <t>Bancomer</t>
  </si>
  <si>
    <t>Multiva</t>
  </si>
  <si>
    <t>TIIE + 0.39%</t>
  </si>
  <si>
    <t>TIIE + 0.77%</t>
  </si>
  <si>
    <t>K.</t>
  </si>
  <si>
    <t>L.</t>
  </si>
  <si>
    <t>M.</t>
  </si>
  <si>
    <t>1/  Financiamientos liquidados en septiembre de 2019, para refinanciarse con nuevos créditos.</t>
  </si>
  <si>
    <t xml:space="preserve">2/ Créditos autorizados con base en la autorización emitida por el Congreso del Estado, mediante Decreto No. LXVI/AUOBF/0227/2018 I P.O., para refinanciar diversos financiamientos vigentes, entre ellos el Crédito Sindicado, el Crédito con el Banco Interacciones y la Emisión Bursátil (Contingente) del ISN. </t>
  </si>
  <si>
    <t>1 /</t>
  </si>
  <si>
    <t>2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</si>
</sst>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4" fontId="12" fillId="0" borderId="0" applyFont="0" applyFill="0" applyBorder="0" applyAlignment="0" applyProtection="0"/>
    <xf numFmtId="0" fontId="11" fillId="0" borderId="0"/>
    <xf numFmtId="0" fontId="11" fillId="0" borderId="0"/>
  </cellStyleXfs>
  <cellXfs count="109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0" fillId="0" borderId="0" xfId="1" applyNumberFormat="1" applyFont="1" applyBorder="1"/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164" fontId="1" fillId="0" borderId="0" xfId="1" applyNumberFormat="1" applyFont="1" applyFill="1" applyBorder="1" applyAlignment="1">
      <alignment vertical="top" wrapText="1"/>
    </xf>
    <xf numFmtId="0" fontId="0" fillId="0" borderId="0" xfId="0"/>
    <xf numFmtId="0" fontId="5" fillId="0" borderId="0" xfId="0" applyFont="1" applyAlignment="1">
      <alignment vertical="top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165" fontId="3" fillId="0" borderId="8" xfId="2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14" fillId="0" borderId="0" xfId="1" applyNumberFormat="1" applyFont="1" applyFill="1" applyBorder="1"/>
    <xf numFmtId="164" fontId="5" fillId="0" borderId="9" xfId="1" applyNumberFormat="1" applyFont="1" applyFill="1" applyBorder="1"/>
    <xf numFmtId="0" fontId="5" fillId="0" borderId="0" xfId="0" applyFont="1" applyFill="1" applyBorder="1" applyAlignment="1"/>
    <xf numFmtId="164" fontId="5" fillId="0" borderId="11" xfId="1" applyNumberFormat="1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164" fontId="16" fillId="0" borderId="0" xfId="1" applyNumberFormat="1" applyFont="1" applyFill="1" applyBorder="1"/>
    <xf numFmtId="0" fontId="5" fillId="0" borderId="10" xfId="0" applyFont="1" applyFill="1" applyBorder="1"/>
    <xf numFmtId="0" fontId="5" fillId="0" borderId="0" xfId="0" applyFont="1" applyFill="1"/>
    <xf numFmtId="164" fontId="5" fillId="0" borderId="0" xfId="1" applyNumberFormat="1" applyFont="1" applyFill="1"/>
    <xf numFmtId="0" fontId="5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/>
    <xf numFmtId="164" fontId="5" fillId="0" borderId="1" xfId="1" applyNumberFormat="1" applyFont="1" applyFill="1" applyBorder="1"/>
    <xf numFmtId="0" fontId="15" fillId="0" borderId="0" xfId="0" applyFont="1" applyFill="1"/>
    <xf numFmtId="164" fontId="5" fillId="0" borderId="0" xfId="1" applyNumberFormat="1" applyFont="1" applyBorder="1"/>
    <xf numFmtId="164" fontId="5" fillId="0" borderId="11" xfId="1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164" fontId="17" fillId="0" borderId="0" xfId="1" applyNumberFormat="1" applyFont="1" applyFill="1" applyBorder="1" applyAlignment="1">
      <alignment vertical="top" wrapText="1"/>
    </xf>
    <xf numFmtId="164" fontId="14" fillId="0" borderId="11" xfId="1" applyNumberFormat="1" applyFont="1" applyFill="1" applyBorder="1"/>
    <xf numFmtId="0" fontId="5" fillId="0" borderId="0" xfId="0" applyFont="1" applyAlignment="1">
      <alignment horizontal="left" vertical="top" wrapText="1"/>
    </xf>
    <xf numFmtId="165" fontId="3" fillId="0" borderId="4" xfId="2" applyNumberFormat="1" applyFont="1" applyFill="1" applyBorder="1" applyAlignment="1">
      <alignment vertical="center"/>
    </xf>
    <xf numFmtId="164" fontId="15" fillId="0" borderId="0" xfId="1" applyNumberFormat="1" applyFont="1" applyFill="1" applyBorder="1"/>
    <xf numFmtId="43" fontId="5" fillId="0" borderId="0" xfId="1" applyFont="1" applyFill="1" applyBorder="1"/>
    <xf numFmtId="164" fontId="17" fillId="0" borderId="11" xfId="1" applyNumberFormat="1" applyFont="1" applyFill="1" applyBorder="1" applyAlignment="1">
      <alignment vertical="top" wrapText="1"/>
    </xf>
    <xf numFmtId="43" fontId="4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Fill="1"/>
    <xf numFmtId="43" fontId="13" fillId="0" borderId="0" xfId="1" applyFont="1" applyAlignment="1">
      <alignment horizontal="right" vertical="center"/>
    </xf>
    <xf numFmtId="43" fontId="18" fillId="0" borderId="0" xfId="1" applyFont="1" applyFill="1"/>
    <xf numFmtId="43" fontId="20" fillId="0" borderId="0" xfId="1" applyFont="1" applyFill="1"/>
    <xf numFmtId="43" fontId="0" fillId="0" borderId="0" xfId="1" applyFont="1" applyFill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left" vertical="center" wrapText="1"/>
    </xf>
    <xf numFmtId="10" fontId="5" fillId="0" borderId="4" xfId="3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4" fontId="24" fillId="0" borderId="4" xfId="1" applyNumberFormat="1" applyFont="1" applyFill="1" applyBorder="1" applyAlignment="1">
      <alignment vertical="center"/>
    </xf>
    <xf numFmtId="0" fontId="23" fillId="0" borderId="0" xfId="0" applyFont="1"/>
    <xf numFmtId="164" fontId="25" fillId="0" borderId="6" xfId="1" applyNumberFormat="1" applyFont="1" applyFill="1" applyBorder="1"/>
    <xf numFmtId="0" fontId="23" fillId="0" borderId="0" xfId="0" applyFont="1" applyFill="1"/>
    <xf numFmtId="164" fontId="25" fillId="0" borderId="0" xfId="1" applyNumberFormat="1" applyFont="1" applyBorder="1"/>
    <xf numFmtId="0" fontId="19" fillId="2" borderId="2" xfId="6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9" fillId="2" borderId="2" xfId="6" applyFont="1" applyFill="1" applyBorder="1" applyAlignment="1" applyProtection="1">
      <alignment horizontal="center" vertical="center" wrapText="1"/>
    </xf>
    <xf numFmtId="0" fontId="19" fillId="2" borderId="3" xfId="6" applyFont="1" applyFill="1" applyBorder="1" applyAlignment="1" applyProtection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9" fillId="2" borderId="7" xfId="6" applyFont="1" applyFill="1" applyBorder="1" applyAlignment="1" applyProtection="1">
      <alignment horizontal="center" vertical="center" wrapText="1"/>
    </xf>
    <xf numFmtId="0" fontId="19" fillId="2" borderId="5" xfId="6" applyFont="1" applyFill="1" applyBorder="1" applyAlignment="1" applyProtection="1">
      <alignment horizontal="center" vertical="center" wrapText="1"/>
    </xf>
    <xf numFmtId="164" fontId="16" fillId="0" borderId="9" xfId="1" applyNumberFormat="1" applyFont="1" applyFill="1" applyBorder="1" applyAlignment="1">
      <alignment horizontal="center" vertical="center"/>
    </xf>
    <xf numFmtId="164" fontId="16" fillId="0" borderId="11" xfId="1" applyNumberFormat="1" applyFont="1" applyFill="1" applyBorder="1" applyAlignment="1">
      <alignment horizontal="center" vertical="center"/>
    </xf>
    <xf numFmtId="0" fontId="19" fillId="2" borderId="9" xfId="6" applyFont="1" applyFill="1" applyBorder="1" applyAlignment="1" applyProtection="1">
      <alignment horizontal="center" vertical="center" wrapText="1"/>
    </xf>
    <xf numFmtId="0" fontId="19" fillId="2" borderId="6" xfId="6" applyFont="1" applyFill="1" applyBorder="1" applyAlignment="1" applyProtection="1">
      <alignment horizontal="center" vertical="center" wrapText="1"/>
    </xf>
  </cellXfs>
  <cellStyles count="8">
    <cellStyle name="Millares" xfId="1" builtinId="3"/>
    <cellStyle name="Moneda" xfId="2" builtinId="4"/>
    <cellStyle name="Moneda 2" xfId="5"/>
    <cellStyle name="Normal" xfId="0" builtinId="0"/>
    <cellStyle name="Normal 2" xfId="6"/>
    <cellStyle name="Normal 2 2" xfId="7"/>
    <cellStyle name="Normal 3" xfId="4"/>
    <cellStyle name="Porcentaje" xfId="3" builtinId="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88"/>
  <sheetViews>
    <sheetView showGridLines="0" tabSelected="1" zoomScale="85" zoomScaleNormal="85" workbookViewId="0"/>
  </sheetViews>
  <sheetFormatPr baseColWidth="10" defaultColWidth="11.42578125" defaultRowHeight="15" outlineLevelRow="1" x14ac:dyDescent="0.25"/>
  <cols>
    <col min="1" max="1" width="3.7109375" style="15" customWidth="1"/>
    <col min="2" max="2" width="3.42578125" style="15" customWidth="1"/>
    <col min="3" max="3" width="2.7109375" style="15" customWidth="1"/>
    <col min="4" max="4" width="4.140625" style="15" customWidth="1"/>
    <col min="5" max="5" width="31.28515625" style="15" customWidth="1"/>
    <col min="6" max="6" width="18.140625" style="15" bestFit="1" customWidth="1"/>
    <col min="7" max="7" width="15.7109375" style="15" bestFit="1" customWidth="1"/>
    <col min="8" max="8" width="16.42578125" style="15" customWidth="1"/>
    <col min="9" max="9" width="16" style="15" bestFit="1" customWidth="1"/>
    <col min="10" max="10" width="17.28515625" style="15" bestFit="1" customWidth="1"/>
    <col min="11" max="11" width="17.28515625" style="15" customWidth="1"/>
    <col min="12" max="12" width="16.7109375" style="15" customWidth="1"/>
    <col min="13" max="13" width="7.140625" style="15" customWidth="1"/>
    <col min="14" max="14" width="16.7109375" style="73" bestFit="1" customWidth="1"/>
    <col min="15" max="15" width="15.140625" style="73" bestFit="1" customWidth="1"/>
    <col min="16" max="16" width="17.7109375" style="73" bestFit="1" customWidth="1"/>
    <col min="17" max="16384" width="11.42578125" style="15"/>
  </cols>
  <sheetData>
    <row r="1" spans="1:16" s="2" customFormat="1" ht="18.75" x14ac:dyDescent="0.25">
      <c r="A1" s="9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72"/>
      <c r="O1" s="72"/>
      <c r="P1" s="72"/>
    </row>
    <row r="2" spans="1:16" s="1" customFormat="1" ht="18" x14ac:dyDescent="0.3">
      <c r="B2" s="93" t="s">
        <v>24</v>
      </c>
      <c r="C2" s="93"/>
      <c r="D2" s="93"/>
      <c r="E2" s="93"/>
      <c r="F2" s="93"/>
      <c r="G2" s="93"/>
      <c r="H2" s="93"/>
      <c r="I2" s="93"/>
      <c r="J2" s="93"/>
      <c r="K2" s="93"/>
      <c r="L2" s="93"/>
      <c r="N2" s="73"/>
      <c r="O2" s="73"/>
      <c r="P2" s="73"/>
    </row>
    <row r="3" spans="1:16" s="1" customFormat="1" ht="17.25" x14ac:dyDescent="0.25"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N3" s="73"/>
      <c r="O3" s="73"/>
      <c r="P3" s="73"/>
    </row>
    <row r="4" spans="1:16" s="1" customFormat="1" ht="15.6" x14ac:dyDescent="0.3">
      <c r="B4" s="95" t="s">
        <v>67</v>
      </c>
      <c r="C4" s="95"/>
      <c r="D4" s="95"/>
      <c r="E4" s="95"/>
      <c r="F4" s="95"/>
      <c r="G4" s="95"/>
      <c r="H4" s="95"/>
      <c r="I4" s="95"/>
      <c r="J4" s="95"/>
      <c r="K4" s="95"/>
      <c r="L4" s="95"/>
      <c r="N4" s="73"/>
      <c r="O4" s="73"/>
      <c r="P4" s="73"/>
    </row>
    <row r="5" spans="1:16" s="1" customFormat="1" ht="14.45" x14ac:dyDescent="0.3">
      <c r="B5" s="96" t="s">
        <v>1</v>
      </c>
      <c r="C5" s="96"/>
      <c r="D5" s="96"/>
      <c r="E5" s="96"/>
      <c r="F5" s="96"/>
      <c r="G5" s="96"/>
      <c r="H5" s="96"/>
      <c r="I5" s="96"/>
      <c r="J5" s="96"/>
      <c r="K5" s="96"/>
      <c r="L5" s="96"/>
      <c r="N5" s="73"/>
      <c r="O5" s="73"/>
      <c r="P5" s="73"/>
    </row>
    <row r="6" spans="1:16" ht="81" customHeight="1" x14ac:dyDescent="0.25">
      <c r="B6" s="97" t="s">
        <v>6</v>
      </c>
      <c r="C6" s="98"/>
      <c r="D6" s="98"/>
      <c r="E6" s="98"/>
      <c r="F6" s="92" t="s">
        <v>62</v>
      </c>
      <c r="G6" s="92" t="s">
        <v>8</v>
      </c>
      <c r="H6" s="92" t="s">
        <v>9</v>
      </c>
      <c r="I6" s="92" t="s">
        <v>10</v>
      </c>
      <c r="J6" s="92" t="s">
        <v>11</v>
      </c>
      <c r="K6" s="92" t="s">
        <v>12</v>
      </c>
      <c r="L6" s="92" t="s">
        <v>13</v>
      </c>
    </row>
    <row r="7" spans="1:16" x14ac:dyDescent="0.25">
      <c r="B7" s="17" t="s">
        <v>2</v>
      </c>
      <c r="C7" s="18"/>
      <c r="D7" s="18"/>
      <c r="E7" s="18"/>
      <c r="F7" s="19">
        <f t="shared" ref="F7:L7" si="0">SUM(F8,F28)</f>
        <v>28508564061.029999</v>
      </c>
      <c r="G7" s="19">
        <f t="shared" si="0"/>
        <v>29018538404.650002</v>
      </c>
      <c r="H7" s="19">
        <f t="shared" si="0"/>
        <v>28377242200.036167</v>
      </c>
      <c r="I7" s="19">
        <f t="shared" si="0"/>
        <v>0</v>
      </c>
      <c r="J7" s="19">
        <f t="shared" si="0"/>
        <v>29149860265.643833</v>
      </c>
      <c r="K7" s="19">
        <f t="shared" si="0"/>
        <v>1967818388.5032096</v>
      </c>
      <c r="L7" s="20">
        <f t="shared" si="0"/>
        <v>0</v>
      </c>
    </row>
    <row r="8" spans="1:16" ht="14.45" x14ac:dyDescent="0.3">
      <c r="B8" s="58"/>
      <c r="C8" s="21" t="s">
        <v>3</v>
      </c>
      <c r="D8" s="22"/>
      <c r="E8" s="22"/>
      <c r="F8" s="65">
        <f t="shared" ref="F8:L8" si="1">SUM(F9,F24,F26)</f>
        <v>2690500000</v>
      </c>
      <c r="G8" s="39">
        <f t="shared" si="1"/>
        <v>1600000000</v>
      </c>
      <c r="H8" s="39">
        <f t="shared" si="1"/>
        <v>2554550000</v>
      </c>
      <c r="I8" s="39">
        <f t="shared" si="1"/>
        <v>0</v>
      </c>
      <c r="J8" s="39">
        <f t="shared" si="1"/>
        <v>1735950000</v>
      </c>
      <c r="K8" s="39">
        <f t="shared" si="1"/>
        <v>175048669.55527779</v>
      </c>
      <c r="L8" s="40">
        <f t="shared" si="1"/>
        <v>0</v>
      </c>
    </row>
    <row r="9" spans="1:16" x14ac:dyDescent="0.25">
      <c r="B9" s="47"/>
      <c r="C9" s="41"/>
      <c r="D9" s="64" t="s">
        <v>25</v>
      </c>
      <c r="E9" s="37"/>
      <c r="F9" s="65">
        <f t="shared" ref="F9:L9" si="2">SUM(F10:F22)</f>
        <v>2690500000</v>
      </c>
      <c r="G9" s="65">
        <f t="shared" si="2"/>
        <v>1600000000</v>
      </c>
      <c r="H9" s="65">
        <f t="shared" si="2"/>
        <v>2554550000</v>
      </c>
      <c r="I9" s="65">
        <f t="shared" si="2"/>
        <v>0</v>
      </c>
      <c r="J9" s="65">
        <f t="shared" si="2"/>
        <v>1735950000</v>
      </c>
      <c r="K9" s="65">
        <f t="shared" si="2"/>
        <v>175048669.55527779</v>
      </c>
      <c r="L9" s="71">
        <f t="shared" si="2"/>
        <v>0</v>
      </c>
    </row>
    <row r="10" spans="1:16" s="13" customFormat="1" ht="15" customHeight="1" outlineLevel="1" x14ac:dyDescent="0.3">
      <c r="B10" s="11"/>
      <c r="C10" s="6"/>
      <c r="D10" s="10"/>
      <c r="E10" s="12" t="s">
        <v>29</v>
      </c>
      <c r="F10" s="43">
        <v>527250000</v>
      </c>
      <c r="G10" s="43">
        <v>0</v>
      </c>
      <c r="H10" s="43">
        <v>527250000</v>
      </c>
      <c r="I10" s="43">
        <v>0</v>
      </c>
      <c r="J10" s="43">
        <f>F10+G10-H10+I10</f>
        <v>0</v>
      </c>
      <c r="K10" s="43">
        <v>17875384.678333331</v>
      </c>
      <c r="L10" s="42">
        <v>0</v>
      </c>
      <c r="N10" s="74"/>
      <c r="O10" s="74"/>
      <c r="P10" s="74"/>
    </row>
    <row r="11" spans="1:16" s="13" customFormat="1" ht="15" customHeight="1" outlineLevel="1" x14ac:dyDescent="0.3">
      <c r="B11" s="11"/>
      <c r="C11" s="6"/>
      <c r="D11" s="10"/>
      <c r="E11" s="12" t="s">
        <v>48</v>
      </c>
      <c r="F11" s="43">
        <v>277500000</v>
      </c>
      <c r="G11" s="43">
        <v>0</v>
      </c>
      <c r="H11" s="43">
        <v>277500000</v>
      </c>
      <c r="I11" s="43">
        <v>0</v>
      </c>
      <c r="J11" s="43">
        <f t="shared" ref="J11:J22" si="3">F11+G11-H11+I11</f>
        <v>0</v>
      </c>
      <c r="K11" s="43">
        <v>9817509.5916666668</v>
      </c>
      <c r="L11" s="42">
        <v>0</v>
      </c>
      <c r="N11" s="74"/>
      <c r="O11" s="74"/>
      <c r="P11" s="74"/>
    </row>
    <row r="12" spans="1:16" s="13" customFormat="1" ht="15" customHeight="1" outlineLevel="1" x14ac:dyDescent="0.3">
      <c r="B12" s="11"/>
      <c r="C12" s="6"/>
      <c r="D12" s="10"/>
      <c r="E12" s="12" t="s">
        <v>49</v>
      </c>
      <c r="F12" s="43">
        <v>27750000</v>
      </c>
      <c r="G12" s="43">
        <v>0</v>
      </c>
      <c r="H12" s="43">
        <v>27750000</v>
      </c>
      <c r="I12" s="43">
        <v>0</v>
      </c>
      <c r="J12" s="43">
        <f t="shared" si="3"/>
        <v>0</v>
      </c>
      <c r="K12" s="43">
        <v>992184.40000000014</v>
      </c>
      <c r="L12" s="42">
        <v>0</v>
      </c>
      <c r="N12" s="74"/>
      <c r="O12" s="74"/>
      <c r="P12" s="74"/>
    </row>
    <row r="13" spans="1:16" s="13" customFormat="1" ht="15" customHeight="1" outlineLevel="1" x14ac:dyDescent="0.3">
      <c r="B13" s="11"/>
      <c r="C13" s="6"/>
      <c r="D13" s="10"/>
      <c r="E13" s="12" t="s">
        <v>29</v>
      </c>
      <c r="F13" s="43">
        <v>288000000</v>
      </c>
      <c r="G13" s="43">
        <v>0</v>
      </c>
      <c r="H13" s="43">
        <v>288000000</v>
      </c>
      <c r="I13" s="43">
        <v>0</v>
      </c>
      <c r="J13" s="43">
        <f t="shared" si="3"/>
        <v>0</v>
      </c>
      <c r="K13" s="43">
        <v>12433031.933333332</v>
      </c>
      <c r="L13" s="42">
        <v>0</v>
      </c>
      <c r="N13" s="74"/>
      <c r="O13" s="74"/>
      <c r="P13" s="74"/>
    </row>
    <row r="14" spans="1:16" s="13" customFormat="1" ht="15" customHeight="1" outlineLevel="1" x14ac:dyDescent="0.3">
      <c r="B14" s="11"/>
      <c r="C14" s="6"/>
      <c r="D14" s="10"/>
      <c r="E14" s="12" t="s">
        <v>49</v>
      </c>
      <c r="F14" s="43">
        <v>570000000</v>
      </c>
      <c r="G14" s="43">
        <v>0</v>
      </c>
      <c r="H14" s="43">
        <v>493050000</v>
      </c>
      <c r="I14" s="43">
        <v>0</v>
      </c>
      <c r="J14" s="43">
        <f t="shared" si="3"/>
        <v>76950000</v>
      </c>
      <c r="K14" s="43">
        <v>27241017.167500004</v>
      </c>
      <c r="L14" s="42">
        <v>0</v>
      </c>
      <c r="N14" s="74"/>
      <c r="O14" s="74"/>
      <c r="P14" s="74"/>
    </row>
    <row r="15" spans="1:16" s="13" customFormat="1" ht="15" customHeight="1" outlineLevel="1" x14ac:dyDescent="0.3">
      <c r="B15" s="11"/>
      <c r="C15" s="6"/>
      <c r="D15" s="10"/>
      <c r="E15" s="12" t="s">
        <v>49</v>
      </c>
      <c r="F15" s="43">
        <v>500000000</v>
      </c>
      <c r="G15" s="43">
        <v>0</v>
      </c>
      <c r="H15" s="43">
        <v>367500000</v>
      </c>
      <c r="I15" s="43">
        <v>0</v>
      </c>
      <c r="J15" s="43">
        <f t="shared" si="3"/>
        <v>132500000</v>
      </c>
      <c r="K15" s="43">
        <v>29351327.122222222</v>
      </c>
      <c r="L15" s="42">
        <v>0</v>
      </c>
      <c r="N15" s="74"/>
      <c r="O15" s="74"/>
      <c r="P15" s="74"/>
    </row>
    <row r="16" spans="1:16" s="13" customFormat="1" ht="15" customHeight="1" outlineLevel="1" x14ac:dyDescent="0.3">
      <c r="B16" s="11"/>
      <c r="C16" s="6"/>
      <c r="D16" s="10"/>
      <c r="E16" s="12" t="s">
        <v>54</v>
      </c>
      <c r="F16" s="43">
        <v>300000000</v>
      </c>
      <c r="G16" s="43">
        <v>0</v>
      </c>
      <c r="H16" s="43">
        <v>220500000</v>
      </c>
      <c r="I16" s="43">
        <v>0</v>
      </c>
      <c r="J16" s="43">
        <f t="shared" si="3"/>
        <v>79500000</v>
      </c>
      <c r="K16" s="43">
        <v>18748137.689999998</v>
      </c>
      <c r="L16" s="42">
        <v>0</v>
      </c>
      <c r="N16" s="74"/>
      <c r="O16" s="74"/>
      <c r="P16" s="74"/>
    </row>
    <row r="17" spans="2:16" s="13" customFormat="1" ht="15" customHeight="1" outlineLevel="1" x14ac:dyDescent="0.3">
      <c r="B17" s="11"/>
      <c r="C17" s="6"/>
      <c r="D17" s="10"/>
      <c r="E17" s="12" t="s">
        <v>54</v>
      </c>
      <c r="F17" s="43">
        <v>200000000</v>
      </c>
      <c r="G17" s="43">
        <v>0</v>
      </c>
      <c r="H17" s="43">
        <v>147000000</v>
      </c>
      <c r="I17" s="43">
        <v>0</v>
      </c>
      <c r="J17" s="43">
        <f t="shared" si="3"/>
        <v>53000000</v>
      </c>
      <c r="K17" s="43">
        <v>12498758.340000002</v>
      </c>
      <c r="L17" s="42">
        <v>0</v>
      </c>
      <c r="N17" s="74"/>
      <c r="O17" s="74"/>
      <c r="P17" s="74"/>
    </row>
    <row r="18" spans="2:16" s="13" customFormat="1" ht="15" customHeight="1" outlineLevel="1" x14ac:dyDescent="0.3">
      <c r="B18" s="11"/>
      <c r="C18" s="6"/>
      <c r="D18" s="10"/>
      <c r="E18" s="12" t="s">
        <v>49</v>
      </c>
      <c r="F18" s="43">
        <v>0</v>
      </c>
      <c r="G18" s="43">
        <v>500000000</v>
      </c>
      <c r="H18" s="43">
        <v>95000000</v>
      </c>
      <c r="I18" s="43">
        <v>0</v>
      </c>
      <c r="J18" s="43">
        <f t="shared" si="3"/>
        <v>405000000</v>
      </c>
      <c r="K18" s="43">
        <v>18598627.649999999</v>
      </c>
      <c r="L18" s="42">
        <v>0</v>
      </c>
      <c r="N18" s="74"/>
      <c r="O18" s="74"/>
      <c r="P18" s="74"/>
    </row>
    <row r="19" spans="2:16" s="13" customFormat="1" ht="15" customHeight="1" outlineLevel="1" x14ac:dyDescent="0.3">
      <c r="B19" s="11"/>
      <c r="C19" s="6"/>
      <c r="D19" s="10"/>
      <c r="E19" s="12" t="s">
        <v>49</v>
      </c>
      <c r="F19" s="43">
        <v>0</v>
      </c>
      <c r="G19" s="43">
        <v>500000000</v>
      </c>
      <c r="H19" s="43">
        <v>95000000</v>
      </c>
      <c r="I19" s="43">
        <v>0</v>
      </c>
      <c r="J19" s="43">
        <f t="shared" si="3"/>
        <v>405000000</v>
      </c>
      <c r="K19" s="43">
        <v>18781615.149999999</v>
      </c>
      <c r="L19" s="42">
        <v>0</v>
      </c>
      <c r="N19" s="74"/>
      <c r="O19" s="74"/>
      <c r="P19" s="74"/>
    </row>
    <row r="20" spans="2:16" s="13" customFormat="1" ht="15" customHeight="1" outlineLevel="1" x14ac:dyDescent="0.3">
      <c r="B20" s="11"/>
      <c r="C20" s="6"/>
      <c r="D20" s="10"/>
      <c r="E20" s="12" t="s">
        <v>48</v>
      </c>
      <c r="F20" s="43">
        <v>0</v>
      </c>
      <c r="G20" s="43">
        <v>100000000</v>
      </c>
      <c r="H20" s="43">
        <v>4000000</v>
      </c>
      <c r="I20" s="43"/>
      <c r="J20" s="43">
        <f t="shared" si="3"/>
        <v>96000000</v>
      </c>
      <c r="K20" s="43">
        <v>2264117.4988888889</v>
      </c>
      <c r="L20" s="42">
        <v>0</v>
      </c>
      <c r="N20" s="74"/>
      <c r="O20" s="74"/>
      <c r="P20" s="74"/>
    </row>
    <row r="21" spans="2:16" s="13" customFormat="1" ht="15" customHeight="1" outlineLevel="1" x14ac:dyDescent="0.3">
      <c r="B21" s="11"/>
      <c r="C21" s="6"/>
      <c r="D21" s="10"/>
      <c r="E21" s="12" t="s">
        <v>29</v>
      </c>
      <c r="F21" s="43">
        <v>0</v>
      </c>
      <c r="G21" s="43">
        <v>300000000</v>
      </c>
      <c r="H21" s="43">
        <v>12000000</v>
      </c>
      <c r="I21" s="43"/>
      <c r="J21" s="43">
        <f t="shared" si="3"/>
        <v>288000000</v>
      </c>
      <c r="K21" s="43">
        <v>6446958.333333333</v>
      </c>
      <c r="L21" s="42">
        <v>0</v>
      </c>
      <c r="N21" s="74"/>
      <c r="O21" s="74"/>
      <c r="P21" s="74"/>
    </row>
    <row r="22" spans="2:16" s="13" customFormat="1" ht="15" customHeight="1" outlineLevel="1" x14ac:dyDescent="0.3">
      <c r="B22" s="11"/>
      <c r="C22" s="6"/>
      <c r="D22" s="10"/>
      <c r="E22" s="12" t="s">
        <v>48</v>
      </c>
      <c r="F22" s="43">
        <v>0</v>
      </c>
      <c r="G22" s="43">
        <v>200000000</v>
      </c>
      <c r="H22" s="43">
        <v>0</v>
      </c>
      <c r="I22" s="43"/>
      <c r="J22" s="43">
        <f t="shared" si="3"/>
        <v>200000000</v>
      </c>
      <c r="K22" s="43">
        <v>0</v>
      </c>
      <c r="L22" s="42">
        <v>0</v>
      </c>
      <c r="N22" s="74"/>
      <c r="O22" s="74"/>
      <c r="P22" s="74"/>
    </row>
    <row r="23" spans="2:16" s="13" customFormat="1" ht="9" customHeight="1" x14ac:dyDescent="0.25">
      <c r="B23" s="11"/>
      <c r="C23" s="6"/>
      <c r="D23" s="10"/>
      <c r="E23" s="12"/>
      <c r="F23" s="43"/>
      <c r="G23" s="43"/>
      <c r="H23" s="43"/>
      <c r="I23" s="43"/>
      <c r="J23" s="43"/>
      <c r="K23" s="43"/>
      <c r="L23" s="42"/>
      <c r="N23" s="74"/>
      <c r="O23" s="74"/>
      <c r="P23" s="74"/>
    </row>
    <row r="24" spans="2:16" x14ac:dyDescent="0.25">
      <c r="B24" s="11"/>
      <c r="C24" s="6"/>
      <c r="D24" s="6" t="s">
        <v>26</v>
      </c>
      <c r="E24" s="10"/>
      <c r="F24" s="14">
        <f>SUM(F25)</f>
        <v>0</v>
      </c>
      <c r="G24" s="43">
        <v>0</v>
      </c>
      <c r="H24" s="43">
        <f t="shared" ref="H24:L24" si="4">SUM(H25)</f>
        <v>0</v>
      </c>
      <c r="I24" s="43">
        <f t="shared" si="4"/>
        <v>0</v>
      </c>
      <c r="J24" s="43">
        <f>SUM(J25)</f>
        <v>0</v>
      </c>
      <c r="K24" s="43">
        <f t="shared" si="4"/>
        <v>0</v>
      </c>
      <c r="L24" s="42">
        <f t="shared" si="4"/>
        <v>0</v>
      </c>
    </row>
    <row r="25" spans="2:16" outlineLevel="1" x14ac:dyDescent="0.25">
      <c r="B25" s="11"/>
      <c r="C25" s="6"/>
      <c r="D25" s="6"/>
      <c r="E25" s="10"/>
      <c r="F25" s="14"/>
      <c r="G25" s="43"/>
      <c r="H25" s="43"/>
      <c r="I25" s="43"/>
      <c r="J25" s="43"/>
      <c r="K25" s="43"/>
      <c r="L25" s="42"/>
    </row>
    <row r="26" spans="2:16" x14ac:dyDescent="0.25">
      <c r="B26" s="47"/>
      <c r="C26" s="6"/>
      <c r="D26" s="6" t="s">
        <v>4</v>
      </c>
      <c r="E26" s="10"/>
      <c r="F26" s="14">
        <f>SUM(F27)</f>
        <v>0</v>
      </c>
      <c r="G26" s="43">
        <f t="shared" ref="G26:L26" si="5">SUM(G27)</f>
        <v>0</v>
      </c>
      <c r="H26" s="43">
        <f t="shared" si="5"/>
        <v>0</v>
      </c>
      <c r="I26" s="43">
        <f t="shared" si="5"/>
        <v>0</v>
      </c>
      <c r="J26" s="43">
        <f t="shared" si="5"/>
        <v>0</v>
      </c>
      <c r="K26" s="43">
        <f t="shared" si="5"/>
        <v>0</v>
      </c>
      <c r="L26" s="42">
        <f t="shared" si="5"/>
        <v>0</v>
      </c>
    </row>
    <row r="27" spans="2:16" outlineLevel="1" x14ac:dyDescent="0.25">
      <c r="B27" s="47"/>
      <c r="C27" s="6"/>
      <c r="D27" s="6"/>
      <c r="E27" s="10"/>
      <c r="F27" s="14"/>
      <c r="G27" s="43"/>
      <c r="H27" s="43"/>
      <c r="I27" s="43"/>
      <c r="J27" s="43"/>
      <c r="K27" s="43"/>
      <c r="L27" s="42"/>
    </row>
    <row r="28" spans="2:16" x14ac:dyDescent="0.25">
      <c r="B28" s="23"/>
      <c r="C28" s="21" t="s">
        <v>5</v>
      </c>
      <c r="D28" s="21"/>
      <c r="E28" s="21"/>
      <c r="F28" s="24">
        <f>SUM(F29,F44,F46)</f>
        <v>25818064061.029999</v>
      </c>
      <c r="G28" s="24">
        <f t="shared" ref="G28:L28" si="6">SUM(G29,G44,G46)</f>
        <v>27418538404.650002</v>
      </c>
      <c r="H28" s="24">
        <f t="shared" si="6"/>
        <v>25822692200.036167</v>
      </c>
      <c r="I28" s="24">
        <f t="shared" si="6"/>
        <v>0</v>
      </c>
      <c r="J28" s="24">
        <f t="shared" si="6"/>
        <v>27413910265.643833</v>
      </c>
      <c r="K28" s="24">
        <f t="shared" si="6"/>
        <v>1792769718.9479318</v>
      </c>
      <c r="L28" s="25">
        <f t="shared" si="6"/>
        <v>0</v>
      </c>
    </row>
    <row r="29" spans="2:16" x14ac:dyDescent="0.25">
      <c r="B29" s="47"/>
      <c r="C29" s="44"/>
      <c r="D29" s="21" t="s">
        <v>27</v>
      </c>
      <c r="E29" s="37"/>
      <c r="F29" s="39">
        <f>SUM(F30:F42)</f>
        <v>25818064061.029999</v>
      </c>
      <c r="G29" s="39">
        <f>SUM(G30:G42)</f>
        <v>27418538404.650002</v>
      </c>
      <c r="H29" s="39">
        <f>SUM(H30:H42)</f>
        <v>25822692200.036167</v>
      </c>
      <c r="I29" s="39">
        <f>SUM(I30:I42)</f>
        <v>0</v>
      </c>
      <c r="J29" s="39">
        <f>F29+G29-H29+I29</f>
        <v>27413910265.643833</v>
      </c>
      <c r="K29" s="39">
        <f>SUM(K30:K42)</f>
        <v>1792769718.9479318</v>
      </c>
      <c r="L29" s="66">
        <f>SUM(L30:L42)</f>
        <v>0</v>
      </c>
    </row>
    <row r="30" spans="2:16" x14ac:dyDescent="0.25">
      <c r="B30" s="47"/>
      <c r="C30" s="83"/>
      <c r="D30" s="85" t="s">
        <v>78</v>
      </c>
      <c r="E30" s="6" t="s">
        <v>46</v>
      </c>
      <c r="F30" s="43">
        <v>20023874460.290001</v>
      </c>
      <c r="G30" s="43">
        <v>0</v>
      </c>
      <c r="H30" s="43">
        <v>20023874460</v>
      </c>
      <c r="I30" s="43"/>
      <c r="J30" s="70">
        <v>0</v>
      </c>
      <c r="K30" s="43">
        <v>1320530387.717195</v>
      </c>
      <c r="L30" s="62">
        <v>0</v>
      </c>
    </row>
    <row r="31" spans="2:16" s="63" customFormat="1" x14ac:dyDescent="0.25">
      <c r="B31" s="47"/>
      <c r="C31" s="84"/>
      <c r="D31" s="85" t="s">
        <v>78</v>
      </c>
      <c r="E31" s="6" t="s">
        <v>50</v>
      </c>
      <c r="F31" s="43">
        <v>5794189600.7399998</v>
      </c>
      <c r="G31" s="43">
        <v>0</v>
      </c>
      <c r="H31" s="46">
        <v>5794189601</v>
      </c>
      <c r="I31" s="43">
        <v>0</v>
      </c>
      <c r="J31" s="70">
        <v>0</v>
      </c>
      <c r="K31" s="46">
        <v>314004677.99000001</v>
      </c>
      <c r="L31" s="62">
        <v>0</v>
      </c>
      <c r="N31" s="73"/>
      <c r="O31" s="73"/>
      <c r="P31" s="73"/>
    </row>
    <row r="32" spans="2:16" s="63" customFormat="1" x14ac:dyDescent="0.25">
      <c r="B32" s="47"/>
      <c r="C32" s="84"/>
      <c r="D32" s="86" t="s">
        <v>79</v>
      </c>
      <c r="E32" s="6" t="s">
        <v>68</v>
      </c>
      <c r="F32" s="43">
        <v>0</v>
      </c>
      <c r="G32" s="43">
        <v>1500000000.000001</v>
      </c>
      <c r="H32" s="46">
        <v>266193.27000000019</v>
      </c>
      <c r="I32" s="43">
        <v>0</v>
      </c>
      <c r="J32" s="43">
        <f>F32+G32-H32+I32</f>
        <v>1499733806.730001</v>
      </c>
      <c r="K32" s="46">
        <v>9959062.5000000075</v>
      </c>
      <c r="L32" s="62">
        <v>0</v>
      </c>
      <c r="N32" s="73"/>
      <c r="O32" s="73"/>
      <c r="P32" s="73"/>
    </row>
    <row r="33" spans="2:16" s="63" customFormat="1" x14ac:dyDescent="0.25">
      <c r="B33" s="47"/>
      <c r="C33" s="84"/>
      <c r="D33" s="86" t="s">
        <v>79</v>
      </c>
      <c r="E33" s="6" t="s">
        <v>69</v>
      </c>
      <c r="F33" s="43">
        <v>0</v>
      </c>
      <c r="G33" s="43">
        <v>3000000000</v>
      </c>
      <c r="H33" s="46">
        <v>532386.55000000005</v>
      </c>
      <c r="I33" s="43">
        <v>0</v>
      </c>
      <c r="J33" s="43">
        <f t="shared" ref="J33:J41" si="7">F33+G33-H33+I33</f>
        <v>2999467613.4499998</v>
      </c>
      <c r="K33" s="46">
        <v>20160000</v>
      </c>
      <c r="L33" s="62">
        <v>0</v>
      </c>
      <c r="N33" s="73"/>
      <c r="O33" s="73"/>
      <c r="P33" s="73"/>
    </row>
    <row r="34" spans="2:16" s="63" customFormat="1" x14ac:dyDescent="0.25">
      <c r="B34" s="47"/>
      <c r="C34" s="84"/>
      <c r="D34" s="86" t="s">
        <v>79</v>
      </c>
      <c r="E34" s="6" t="s">
        <v>69</v>
      </c>
      <c r="F34" s="43">
        <v>0</v>
      </c>
      <c r="G34" s="43">
        <v>1823049129.75</v>
      </c>
      <c r="H34" s="46">
        <v>323522.27888936835</v>
      </c>
      <c r="I34" s="43">
        <v>0</v>
      </c>
      <c r="J34" s="43">
        <f t="shared" si="7"/>
        <v>1822725607.4711106</v>
      </c>
      <c r="K34" s="46">
        <v>12319254.49</v>
      </c>
      <c r="L34" s="62">
        <v>0</v>
      </c>
      <c r="N34" s="73"/>
      <c r="O34" s="73"/>
      <c r="P34" s="73"/>
    </row>
    <row r="35" spans="2:16" s="63" customFormat="1" x14ac:dyDescent="0.25">
      <c r="B35" s="47"/>
      <c r="C35" s="84"/>
      <c r="D35" s="86" t="s">
        <v>79</v>
      </c>
      <c r="E35" s="6" t="s">
        <v>43</v>
      </c>
      <c r="F35" s="43">
        <v>0</v>
      </c>
      <c r="G35" s="43">
        <v>1350000000</v>
      </c>
      <c r="H35" s="46">
        <v>239573.95</v>
      </c>
      <c r="I35" s="43">
        <v>0</v>
      </c>
      <c r="J35" s="43">
        <f t="shared" si="7"/>
        <v>1349760426.05</v>
      </c>
      <c r="K35" s="46">
        <v>3718687.5000000005</v>
      </c>
      <c r="L35" s="62">
        <v>0</v>
      </c>
      <c r="N35" s="73"/>
      <c r="O35" s="73"/>
      <c r="P35" s="73"/>
    </row>
    <row r="36" spans="2:16" s="63" customFormat="1" x14ac:dyDescent="0.25">
      <c r="B36" s="47"/>
      <c r="C36" s="84"/>
      <c r="D36" s="86" t="s">
        <v>79</v>
      </c>
      <c r="E36" s="6" t="s">
        <v>43</v>
      </c>
      <c r="F36" s="43">
        <v>0</v>
      </c>
      <c r="G36" s="43">
        <v>1750000000</v>
      </c>
      <c r="H36" s="46">
        <v>310558.8240740741</v>
      </c>
      <c r="I36" s="43">
        <v>0</v>
      </c>
      <c r="J36" s="43">
        <f t="shared" si="7"/>
        <v>1749689441.175926</v>
      </c>
      <c r="K36" s="46">
        <v>4916770.833333334</v>
      </c>
      <c r="L36" s="62">
        <v>0</v>
      </c>
      <c r="N36" s="73"/>
      <c r="O36" s="73"/>
      <c r="P36" s="73"/>
    </row>
    <row r="37" spans="2:16" s="63" customFormat="1" x14ac:dyDescent="0.25">
      <c r="B37" s="47"/>
      <c r="C37" s="84"/>
      <c r="D37" s="86" t="s">
        <v>79</v>
      </c>
      <c r="E37" s="6" t="s">
        <v>43</v>
      </c>
      <c r="F37" s="43">
        <v>0</v>
      </c>
      <c r="G37" s="43">
        <v>1900000000</v>
      </c>
      <c r="H37" s="46">
        <v>337178.1518518519</v>
      </c>
      <c r="I37" s="43">
        <v>0</v>
      </c>
      <c r="J37" s="43">
        <f t="shared" si="7"/>
        <v>1899662821.8481481</v>
      </c>
      <c r="K37" s="46">
        <v>5396263.8888888899</v>
      </c>
      <c r="L37" s="62">
        <v>0</v>
      </c>
      <c r="N37" s="73"/>
      <c r="O37" s="73"/>
      <c r="P37" s="73"/>
    </row>
    <row r="38" spans="2:16" s="63" customFormat="1" x14ac:dyDescent="0.25">
      <c r="B38" s="47"/>
      <c r="C38" s="84"/>
      <c r="D38" s="86" t="s">
        <v>79</v>
      </c>
      <c r="E38" s="6" t="s">
        <v>70</v>
      </c>
      <c r="F38" s="43">
        <v>0</v>
      </c>
      <c r="G38" s="43">
        <v>1185342076.3299999</v>
      </c>
      <c r="H38" s="46">
        <v>0</v>
      </c>
      <c r="I38" s="43">
        <v>0</v>
      </c>
      <c r="J38" s="43">
        <f t="shared" si="7"/>
        <v>1185342076.3299999</v>
      </c>
      <c r="K38" s="46">
        <v>0</v>
      </c>
      <c r="L38" s="62">
        <v>0</v>
      </c>
      <c r="N38" s="73"/>
      <c r="O38" s="73"/>
      <c r="P38" s="73"/>
    </row>
    <row r="39" spans="2:16" s="63" customFormat="1" x14ac:dyDescent="0.25">
      <c r="B39" s="47"/>
      <c r="C39" s="84"/>
      <c r="D39" s="86" t="s">
        <v>79</v>
      </c>
      <c r="E39" s="6" t="s">
        <v>44</v>
      </c>
      <c r="F39" s="43">
        <v>0</v>
      </c>
      <c r="G39" s="43">
        <v>4416500000</v>
      </c>
      <c r="H39" s="46">
        <v>776085.04599999997</v>
      </c>
      <c r="I39" s="43">
        <v>0</v>
      </c>
      <c r="J39" s="43">
        <f t="shared" si="7"/>
        <v>4415723914.9540005</v>
      </c>
      <c r="K39" s="46">
        <v>31155953.888888884</v>
      </c>
      <c r="L39" s="62">
        <v>0</v>
      </c>
      <c r="N39" s="73"/>
      <c r="O39" s="73"/>
      <c r="P39" s="73"/>
    </row>
    <row r="40" spans="2:16" s="63" customFormat="1" x14ac:dyDescent="0.25">
      <c r="B40" s="47"/>
      <c r="C40" s="84"/>
      <c r="D40" s="86" t="s">
        <v>79</v>
      </c>
      <c r="E40" s="6" t="s">
        <v>44</v>
      </c>
      <c r="F40" s="43">
        <v>0</v>
      </c>
      <c r="G40" s="43">
        <v>5000000000</v>
      </c>
      <c r="H40" s="46">
        <v>878619.99999999988</v>
      </c>
      <c r="I40" s="43">
        <v>0</v>
      </c>
      <c r="J40" s="43">
        <f t="shared" si="7"/>
        <v>4999121380</v>
      </c>
      <c r="K40" s="46">
        <v>34922222.222222224</v>
      </c>
      <c r="L40" s="62">
        <v>0</v>
      </c>
      <c r="N40" s="73"/>
      <c r="O40" s="73"/>
      <c r="P40" s="73"/>
    </row>
    <row r="41" spans="2:16" s="63" customFormat="1" x14ac:dyDescent="0.25">
      <c r="B41" s="47"/>
      <c r="C41" s="84"/>
      <c r="D41" s="86" t="s">
        <v>79</v>
      </c>
      <c r="E41" s="6" t="s">
        <v>44</v>
      </c>
      <c r="F41" s="43">
        <v>0</v>
      </c>
      <c r="G41" s="43">
        <v>5000000000</v>
      </c>
      <c r="H41" s="46">
        <v>878619.99999999988</v>
      </c>
      <c r="I41" s="43">
        <v>0</v>
      </c>
      <c r="J41" s="43">
        <f t="shared" si="7"/>
        <v>4999121380</v>
      </c>
      <c r="K41" s="46">
        <v>35077777.777777769</v>
      </c>
      <c r="L41" s="62">
        <v>0</v>
      </c>
      <c r="N41" s="73"/>
      <c r="O41" s="73"/>
      <c r="P41" s="73"/>
    </row>
    <row r="42" spans="2:16" s="63" customFormat="1" x14ac:dyDescent="0.25">
      <c r="B42" s="47"/>
      <c r="C42" s="84"/>
      <c r="D42" s="86" t="s">
        <v>79</v>
      </c>
      <c r="E42" s="6" t="s">
        <v>29</v>
      </c>
      <c r="F42" s="43">
        <v>0</v>
      </c>
      <c r="G42" s="43">
        <v>493647198.56999999</v>
      </c>
      <c r="H42" s="46">
        <v>85400.965352610001</v>
      </c>
      <c r="I42" s="43">
        <v>0</v>
      </c>
      <c r="J42" s="43">
        <f>F42+G42-H42+I42</f>
        <v>493561797.6046474</v>
      </c>
      <c r="K42" s="46">
        <v>608660.1396257187</v>
      </c>
      <c r="L42" s="62">
        <v>0</v>
      </c>
      <c r="N42" s="73"/>
      <c r="O42" s="73"/>
      <c r="P42" s="73"/>
    </row>
    <row r="43" spans="2:16" s="63" customFormat="1" ht="7.9" customHeight="1" x14ac:dyDescent="0.25">
      <c r="B43" s="47"/>
      <c r="C43" s="44"/>
      <c r="D43" s="44"/>
      <c r="E43" s="6"/>
      <c r="F43" s="43"/>
      <c r="G43" s="43"/>
      <c r="H43" s="46"/>
      <c r="I43" s="43"/>
      <c r="J43" s="43"/>
      <c r="K43" s="46"/>
      <c r="L43" s="62"/>
      <c r="N43" s="73"/>
      <c r="O43" s="73"/>
      <c r="P43" s="73"/>
    </row>
    <row r="44" spans="2:16" x14ac:dyDescent="0.25">
      <c r="B44" s="47"/>
      <c r="C44" s="6"/>
      <c r="D44" s="21" t="s">
        <v>28</v>
      </c>
      <c r="E44" s="37"/>
      <c r="F44" s="39">
        <f t="shared" ref="F44:L44" si="8">SUM(F45)</f>
        <v>0</v>
      </c>
      <c r="G44" s="39">
        <f t="shared" si="8"/>
        <v>0</v>
      </c>
      <c r="H44" s="39">
        <f t="shared" si="8"/>
        <v>0</v>
      </c>
      <c r="I44" s="39">
        <f t="shared" si="8"/>
        <v>0</v>
      </c>
      <c r="J44" s="39">
        <f t="shared" si="8"/>
        <v>0</v>
      </c>
      <c r="K44" s="39">
        <f t="shared" si="8"/>
        <v>0</v>
      </c>
      <c r="L44" s="42">
        <f t="shared" si="8"/>
        <v>0</v>
      </c>
    </row>
    <row r="45" spans="2:16" x14ac:dyDescent="0.25">
      <c r="B45" s="47"/>
      <c r="C45" s="60"/>
      <c r="D45" s="38"/>
      <c r="E45" s="6"/>
      <c r="F45" s="43"/>
      <c r="G45" s="43"/>
      <c r="H45" s="46"/>
      <c r="I45" s="43"/>
      <c r="J45" s="43"/>
      <c r="K45" s="46"/>
      <c r="L45" s="42"/>
      <c r="O45" s="75"/>
    </row>
    <row r="46" spans="2:16" x14ac:dyDescent="0.25">
      <c r="B46" s="47"/>
      <c r="C46" s="6"/>
      <c r="D46" s="6" t="s">
        <v>14</v>
      </c>
      <c r="E46" s="10"/>
      <c r="F46" s="43">
        <f>SUM(F47)</f>
        <v>0</v>
      </c>
      <c r="G46" s="43">
        <f t="shared" ref="G46:I46" si="9">SUM(G47)</f>
        <v>0</v>
      </c>
      <c r="H46" s="43">
        <f t="shared" si="9"/>
        <v>0</v>
      </c>
      <c r="I46" s="43">
        <f t="shared" si="9"/>
        <v>0</v>
      </c>
      <c r="J46" s="43">
        <v>0</v>
      </c>
      <c r="K46" s="43">
        <f t="shared" ref="K46:L46" si="10">SUM(K47)</f>
        <v>0</v>
      </c>
      <c r="L46" s="42">
        <f t="shared" si="10"/>
        <v>0</v>
      </c>
    </row>
    <row r="47" spans="2:16" x14ac:dyDescent="0.25">
      <c r="B47" s="47"/>
      <c r="C47" s="6"/>
      <c r="D47" s="6"/>
      <c r="E47" s="10"/>
      <c r="F47" s="43"/>
      <c r="G47" s="43"/>
      <c r="H47" s="43"/>
      <c r="I47" s="43"/>
      <c r="J47" s="43"/>
      <c r="K47" s="43"/>
      <c r="L47" s="42"/>
    </row>
    <row r="48" spans="2:16" ht="15" customHeight="1" x14ac:dyDescent="0.25">
      <c r="B48" s="26" t="s">
        <v>15</v>
      </c>
      <c r="C48" s="27"/>
      <c r="D48" s="27"/>
      <c r="E48" s="27"/>
      <c r="F48" s="28">
        <v>6760305354</v>
      </c>
      <c r="G48" s="28"/>
      <c r="H48" s="28"/>
      <c r="I48" s="28"/>
      <c r="J48" s="28">
        <v>6305009106</v>
      </c>
      <c r="K48" s="28">
        <v>0</v>
      </c>
      <c r="L48" s="29">
        <v>0</v>
      </c>
    </row>
    <row r="49" spans="2:17" x14ac:dyDescent="0.25">
      <c r="B49" s="26" t="s">
        <v>16</v>
      </c>
      <c r="C49" s="27"/>
      <c r="D49" s="27"/>
      <c r="E49" s="27"/>
      <c r="F49" s="34">
        <f t="shared" ref="F49:L49" si="11">F7+F48</f>
        <v>35268869415.029999</v>
      </c>
      <c r="G49" s="34">
        <f t="shared" si="11"/>
        <v>29018538404.650002</v>
      </c>
      <c r="H49" s="34">
        <f t="shared" si="11"/>
        <v>28377242200.036167</v>
      </c>
      <c r="I49" s="34">
        <f t="shared" si="11"/>
        <v>0</v>
      </c>
      <c r="J49" s="34">
        <f t="shared" si="11"/>
        <v>35454869371.643829</v>
      </c>
      <c r="K49" s="34">
        <f t="shared" si="11"/>
        <v>1967818388.5032096</v>
      </c>
      <c r="L49" s="68">
        <f t="shared" si="11"/>
        <v>0</v>
      </c>
    </row>
    <row r="50" spans="2:17" x14ac:dyDescent="0.25">
      <c r="B50" s="17" t="s">
        <v>17</v>
      </c>
      <c r="C50" s="18"/>
      <c r="D50" s="18"/>
      <c r="E50" s="18"/>
      <c r="F50" s="19"/>
      <c r="G50" s="19"/>
      <c r="H50" s="19"/>
      <c r="I50" s="19"/>
      <c r="J50" s="19"/>
      <c r="K50" s="19"/>
      <c r="L50" s="20"/>
    </row>
    <row r="51" spans="2:17" x14ac:dyDescent="0.25">
      <c r="B51" s="47"/>
      <c r="C51" s="45" t="s">
        <v>39</v>
      </c>
      <c r="D51" s="38" t="s">
        <v>32</v>
      </c>
      <c r="E51" s="12" t="s">
        <v>29</v>
      </c>
      <c r="F51" s="43">
        <v>221405692.42000103</v>
      </c>
      <c r="G51" s="43">
        <v>0</v>
      </c>
      <c r="H51" s="46">
        <v>24007846.140000004</v>
      </c>
      <c r="I51" s="43">
        <v>0</v>
      </c>
      <c r="J51" s="43">
        <f>F51+G51-H51+I51</f>
        <v>197397846.28000101</v>
      </c>
      <c r="K51" s="46">
        <v>16678352.835343052</v>
      </c>
      <c r="L51" s="42">
        <v>0</v>
      </c>
      <c r="N51" s="74"/>
      <c r="O51" s="74"/>
      <c r="P51" s="74"/>
    </row>
    <row r="52" spans="2:17" x14ac:dyDescent="0.25">
      <c r="B52" s="47"/>
      <c r="C52" s="45" t="s">
        <v>39</v>
      </c>
      <c r="D52" s="38" t="s">
        <v>31</v>
      </c>
      <c r="E52" s="6" t="s">
        <v>43</v>
      </c>
      <c r="F52" s="43">
        <v>224073230.88000104</v>
      </c>
      <c r="G52" s="43">
        <v>0</v>
      </c>
      <c r="H52" s="46">
        <v>24007846.140000004</v>
      </c>
      <c r="I52" s="43">
        <v>0</v>
      </c>
      <c r="J52" s="43">
        <f>F52+G52-H52+I52</f>
        <v>200065384.74000102</v>
      </c>
      <c r="K52" s="46">
        <v>17225967.297717545</v>
      </c>
      <c r="L52" s="42">
        <v>0</v>
      </c>
      <c r="N52" s="74"/>
      <c r="O52" s="74"/>
      <c r="P52" s="74"/>
    </row>
    <row r="53" spans="2:17" s="13" customFormat="1" x14ac:dyDescent="0.25">
      <c r="B53" s="47"/>
      <c r="C53" s="45" t="s">
        <v>47</v>
      </c>
      <c r="D53" s="38" t="s">
        <v>34</v>
      </c>
      <c r="E53" s="6" t="s">
        <v>38</v>
      </c>
      <c r="F53" s="43">
        <v>2125650000</v>
      </c>
      <c r="G53" s="43">
        <v>0</v>
      </c>
      <c r="H53" s="46">
        <v>155249999.99999979</v>
      </c>
      <c r="I53" s="43">
        <v>0</v>
      </c>
      <c r="J53" s="43">
        <f>F53+G53-H53+I53</f>
        <v>1970400000.0000002</v>
      </c>
      <c r="K53" s="46">
        <v>157387601.58333331</v>
      </c>
      <c r="L53" s="42">
        <v>0</v>
      </c>
      <c r="N53" s="74"/>
      <c r="O53" s="74"/>
      <c r="P53" s="99"/>
    </row>
    <row r="54" spans="2:17" s="13" customFormat="1" x14ac:dyDescent="0.25">
      <c r="B54" s="47"/>
      <c r="C54" s="45" t="s">
        <v>40</v>
      </c>
      <c r="D54" s="38" t="s">
        <v>35</v>
      </c>
      <c r="E54" s="6" t="s">
        <v>41</v>
      </c>
      <c r="F54" s="43">
        <v>16346518934.242226</v>
      </c>
      <c r="G54" s="43"/>
      <c r="H54" s="46">
        <v>332833465.73881364</v>
      </c>
      <c r="I54" s="43">
        <v>0</v>
      </c>
      <c r="J54" s="43">
        <v>16537910273.021036</v>
      </c>
      <c r="K54" s="46">
        <v>1101159614.2488823</v>
      </c>
      <c r="L54" s="42">
        <v>0</v>
      </c>
      <c r="N54" s="74"/>
      <c r="O54" s="74"/>
      <c r="P54" s="99"/>
    </row>
    <row r="55" spans="2:17" x14ac:dyDescent="0.25">
      <c r="B55" s="47"/>
      <c r="C55" s="48"/>
      <c r="D55" s="48"/>
      <c r="E55" s="48"/>
      <c r="F55" s="48"/>
      <c r="G55" s="48"/>
      <c r="H55" s="48"/>
      <c r="I55" s="48"/>
      <c r="J55" s="49"/>
      <c r="K55" s="48"/>
      <c r="L55" s="50"/>
      <c r="N55" s="74"/>
      <c r="O55" s="74"/>
      <c r="P55" s="99"/>
    </row>
    <row r="56" spans="2:17" s="3" customFormat="1" x14ac:dyDescent="0.25">
      <c r="B56" s="17" t="s">
        <v>18</v>
      </c>
      <c r="C56" s="18"/>
      <c r="D56" s="18"/>
      <c r="E56" s="18"/>
      <c r="F56" s="19"/>
      <c r="G56" s="19"/>
      <c r="H56" s="19"/>
      <c r="I56" s="19"/>
      <c r="J56" s="19"/>
      <c r="K56" s="19"/>
      <c r="L56" s="87"/>
      <c r="M56" s="88"/>
      <c r="N56" s="78"/>
      <c r="O56" s="78"/>
      <c r="P56" s="99"/>
    </row>
    <row r="57" spans="2:17" x14ac:dyDescent="0.25">
      <c r="B57" s="11"/>
      <c r="C57" s="51">
        <v>1400</v>
      </c>
      <c r="D57" s="38" t="s">
        <v>32</v>
      </c>
      <c r="E57" s="12" t="s">
        <v>44</v>
      </c>
      <c r="F57" s="43">
        <v>961407510</v>
      </c>
      <c r="G57" s="43">
        <v>0</v>
      </c>
      <c r="H57" s="43">
        <v>0</v>
      </c>
      <c r="I57" s="70">
        <f>IF(F57&gt;J57,(F57-J57)*-1,(F57-J57)*-1)</f>
        <v>-150422510</v>
      </c>
      <c r="J57" s="43">
        <v>810985000</v>
      </c>
      <c r="K57" s="43">
        <v>103671422.64126706</v>
      </c>
      <c r="L57" s="105">
        <v>94213.65</v>
      </c>
      <c r="M57" s="69">
        <v>1400</v>
      </c>
      <c r="N57" s="77"/>
      <c r="O57" s="77"/>
      <c r="P57" s="74"/>
    </row>
    <row r="58" spans="2:17" x14ac:dyDescent="0.25">
      <c r="B58" s="11"/>
      <c r="C58" s="51">
        <v>1200</v>
      </c>
      <c r="D58" s="38" t="s">
        <v>31</v>
      </c>
      <c r="E58" s="12" t="s">
        <v>44</v>
      </c>
      <c r="F58" s="43">
        <v>798078576</v>
      </c>
      <c r="G58" s="43">
        <v>0</v>
      </c>
      <c r="H58" s="43">
        <v>0</v>
      </c>
      <c r="I58" s="70">
        <f>IF(F58&gt;J58,(F58-J58)*-1,(F58-J58)*-1)</f>
        <v>-90335376</v>
      </c>
      <c r="J58" s="43">
        <v>707743200</v>
      </c>
      <c r="K58" s="43">
        <v>84574666.676666647</v>
      </c>
      <c r="L58" s="106"/>
      <c r="M58" s="69">
        <v>1200</v>
      </c>
      <c r="N58" s="77"/>
      <c r="O58" s="77"/>
      <c r="P58" s="74"/>
    </row>
    <row r="59" spans="2:17" x14ac:dyDescent="0.25">
      <c r="B59" s="11"/>
      <c r="C59" s="51">
        <v>1020</v>
      </c>
      <c r="D59" s="38" t="s">
        <v>33</v>
      </c>
      <c r="E59" s="12" t="s">
        <v>63</v>
      </c>
      <c r="F59" s="43">
        <v>656161009.39999998</v>
      </c>
      <c r="G59" s="43">
        <v>0</v>
      </c>
      <c r="H59" s="43">
        <v>0</v>
      </c>
      <c r="I59" s="70">
        <f>IF(F59&gt;J59,(F59-J59)*-1,(F59-J59)*-1)</f>
        <v>-33026269.399999976</v>
      </c>
      <c r="J59" s="43">
        <v>623134740</v>
      </c>
      <c r="K59" s="43">
        <v>64801100.00999999</v>
      </c>
      <c r="L59" s="106"/>
      <c r="M59" s="69">
        <v>1020</v>
      </c>
      <c r="N59" s="76"/>
      <c r="O59" s="74"/>
    </row>
    <row r="60" spans="2:17" x14ac:dyDescent="0.25">
      <c r="B60" s="11"/>
      <c r="C60" s="51">
        <v>657</v>
      </c>
      <c r="D60" s="38" t="s">
        <v>34</v>
      </c>
      <c r="E60" s="12" t="s">
        <v>44</v>
      </c>
      <c r="F60" s="43">
        <v>411282001.62</v>
      </c>
      <c r="G60" s="43">
        <v>0</v>
      </c>
      <c r="H60" s="43">
        <v>0</v>
      </c>
      <c r="I60" s="70">
        <f>IF(F60&gt;J60,(F60-J60)*-1,(F60-J60)*-1)</f>
        <v>-26044288.600000024</v>
      </c>
      <c r="J60" s="43">
        <v>385237713.01999998</v>
      </c>
      <c r="K60" s="43">
        <v>40527598.660431668</v>
      </c>
      <c r="L60" s="106"/>
      <c r="M60" s="69">
        <v>637</v>
      </c>
      <c r="N60" s="76"/>
      <c r="O60" s="74"/>
    </row>
    <row r="61" spans="2:17" x14ac:dyDescent="0.25">
      <c r="B61" s="30"/>
      <c r="C61" s="31"/>
      <c r="D61" s="32"/>
      <c r="E61" s="32"/>
      <c r="F61" s="59"/>
      <c r="G61" s="59"/>
      <c r="H61" s="59"/>
      <c r="I61" s="59"/>
      <c r="J61" s="59"/>
      <c r="K61" s="59"/>
      <c r="L61" s="89"/>
      <c r="M61" s="90"/>
      <c r="N61" s="76"/>
    </row>
    <row r="62" spans="2:17" x14ac:dyDescent="0.25">
      <c r="B62" s="5"/>
      <c r="C62" s="5"/>
      <c r="D62" s="4"/>
      <c r="E62" s="4"/>
      <c r="F62" s="61"/>
      <c r="G62" s="61"/>
      <c r="H62" s="61"/>
      <c r="I62" s="61"/>
      <c r="J62" s="61"/>
      <c r="K62" s="61"/>
      <c r="L62" s="91"/>
      <c r="M62" s="88"/>
    </row>
    <row r="63" spans="2:17" ht="14.45" customHeight="1" x14ac:dyDescent="0.25">
      <c r="B63" s="5"/>
      <c r="C63" s="5"/>
      <c r="D63" s="103" t="s">
        <v>30</v>
      </c>
      <c r="E63" s="107"/>
      <c r="F63" s="103" t="s">
        <v>20</v>
      </c>
      <c r="G63" s="103" t="s">
        <v>45</v>
      </c>
      <c r="H63" s="103" t="s">
        <v>21</v>
      </c>
      <c r="I63" s="103" t="s">
        <v>22</v>
      </c>
      <c r="J63" s="103" t="s">
        <v>23</v>
      </c>
      <c r="K63" s="61"/>
      <c r="L63" s="61"/>
      <c r="Q63" s="63"/>
    </row>
    <row r="64" spans="2:17" ht="39.75" customHeight="1" x14ac:dyDescent="0.25">
      <c r="B64" s="5"/>
      <c r="C64" s="5"/>
      <c r="D64" s="104"/>
      <c r="E64" s="108"/>
      <c r="F64" s="104"/>
      <c r="G64" s="104"/>
      <c r="H64" s="104"/>
      <c r="I64" s="104"/>
      <c r="J64" s="104"/>
      <c r="K64" s="61"/>
      <c r="L64" s="61"/>
      <c r="Q64" s="63"/>
    </row>
    <row r="65" spans="1:17" s="63" customFormat="1" x14ac:dyDescent="0.25">
      <c r="B65" s="5"/>
      <c r="C65" s="5"/>
      <c r="D65" s="52" t="s">
        <v>32</v>
      </c>
      <c r="E65" s="53" t="s">
        <v>29</v>
      </c>
      <c r="F65" s="54">
        <v>570000000</v>
      </c>
      <c r="G65" s="55">
        <v>12</v>
      </c>
      <c r="H65" s="55" t="s">
        <v>51</v>
      </c>
      <c r="I65" s="56">
        <v>0</v>
      </c>
      <c r="J65" s="57">
        <v>8.6300000000000002E-2</v>
      </c>
      <c r="K65" s="61"/>
      <c r="L65" s="61"/>
      <c r="N65" s="73"/>
      <c r="O65" s="73"/>
      <c r="P65" s="73"/>
    </row>
    <row r="66" spans="1:17" s="63" customFormat="1" x14ac:dyDescent="0.25">
      <c r="B66" s="5"/>
      <c r="C66" s="5"/>
      <c r="D66" s="52" t="s">
        <v>31</v>
      </c>
      <c r="E66" s="53" t="s">
        <v>48</v>
      </c>
      <c r="F66" s="54">
        <v>300000000</v>
      </c>
      <c r="G66" s="55">
        <v>12</v>
      </c>
      <c r="H66" s="55" t="s">
        <v>52</v>
      </c>
      <c r="I66" s="56">
        <v>0</v>
      </c>
      <c r="J66" s="57">
        <v>9.0300000000000005E-2</v>
      </c>
      <c r="K66" s="61"/>
      <c r="L66" s="61"/>
      <c r="N66" s="73"/>
      <c r="O66" s="73"/>
      <c r="P66" s="73"/>
    </row>
    <row r="67" spans="1:17" x14ac:dyDescent="0.25">
      <c r="B67" s="5"/>
      <c r="C67" s="5"/>
      <c r="D67" s="52" t="s">
        <v>33</v>
      </c>
      <c r="E67" s="53" t="s">
        <v>49</v>
      </c>
      <c r="F67" s="54">
        <v>30000000</v>
      </c>
      <c r="G67" s="55">
        <v>12</v>
      </c>
      <c r="H67" s="55" t="s">
        <v>53</v>
      </c>
      <c r="I67" s="56">
        <v>0</v>
      </c>
      <c r="J67" s="57">
        <v>9.1300000000000006E-2</v>
      </c>
      <c r="K67" s="61"/>
      <c r="L67" s="61"/>
      <c r="Q67" s="63"/>
    </row>
    <row r="68" spans="1:17" s="63" customFormat="1" x14ac:dyDescent="0.25">
      <c r="B68" s="5"/>
      <c r="C68" s="5"/>
      <c r="D68" s="52" t="s">
        <v>34</v>
      </c>
      <c r="E68" s="53" t="s">
        <v>29</v>
      </c>
      <c r="F68" s="54">
        <v>300000000</v>
      </c>
      <c r="G68" s="55">
        <v>12</v>
      </c>
      <c r="H68" s="55" t="s">
        <v>59</v>
      </c>
      <c r="I68" s="56">
        <v>0</v>
      </c>
      <c r="J68" s="57">
        <v>9.0200000000000002E-2</v>
      </c>
      <c r="K68" s="61"/>
      <c r="L68" s="61"/>
      <c r="N68" s="73"/>
      <c r="O68" s="73"/>
      <c r="P68" s="73"/>
    </row>
    <row r="69" spans="1:17" s="63" customFormat="1" x14ac:dyDescent="0.25">
      <c r="B69" s="5"/>
      <c r="C69" s="5"/>
      <c r="D69" s="52" t="s">
        <v>35</v>
      </c>
      <c r="E69" s="53" t="s">
        <v>49</v>
      </c>
      <c r="F69" s="54">
        <v>570000000</v>
      </c>
      <c r="G69" s="55">
        <v>12</v>
      </c>
      <c r="H69" s="55" t="s">
        <v>58</v>
      </c>
      <c r="I69" s="56">
        <v>0</v>
      </c>
      <c r="J69" s="57">
        <v>8.9700000000000002E-2</v>
      </c>
      <c r="K69" s="61"/>
      <c r="L69" s="61"/>
      <c r="N69" s="73"/>
      <c r="O69" s="73"/>
      <c r="P69" s="73"/>
    </row>
    <row r="70" spans="1:17" s="63" customFormat="1" x14ac:dyDescent="0.25">
      <c r="B70" s="5"/>
      <c r="C70" s="5"/>
      <c r="D70" s="52" t="s">
        <v>55</v>
      </c>
      <c r="E70" s="53" t="s">
        <v>49</v>
      </c>
      <c r="F70" s="54">
        <v>500000000</v>
      </c>
      <c r="G70" s="55">
        <v>12</v>
      </c>
      <c r="H70" s="55" t="s">
        <v>60</v>
      </c>
      <c r="I70" s="56">
        <v>0</v>
      </c>
      <c r="J70" s="57">
        <v>0.1051</v>
      </c>
      <c r="K70" s="61"/>
      <c r="L70" s="61"/>
      <c r="N70" s="73"/>
      <c r="O70" s="73"/>
      <c r="P70" s="73"/>
    </row>
    <row r="71" spans="1:17" s="63" customFormat="1" x14ac:dyDescent="0.25">
      <c r="B71" s="5"/>
      <c r="C71" s="5"/>
      <c r="D71" s="52" t="s">
        <v>56</v>
      </c>
      <c r="E71" s="53" t="s">
        <v>54</v>
      </c>
      <c r="F71" s="54">
        <v>300000000</v>
      </c>
      <c r="G71" s="55">
        <v>12</v>
      </c>
      <c r="H71" s="55" t="s">
        <v>61</v>
      </c>
      <c r="I71" s="56">
        <v>0</v>
      </c>
      <c r="J71" s="57">
        <v>0.1116</v>
      </c>
      <c r="K71" s="61"/>
      <c r="L71" s="61"/>
      <c r="N71" s="73"/>
      <c r="O71" s="73"/>
      <c r="P71" s="73"/>
    </row>
    <row r="72" spans="1:17" s="63" customFormat="1" x14ac:dyDescent="0.25">
      <c r="B72" s="5"/>
      <c r="C72" s="5"/>
      <c r="D72" s="52" t="s">
        <v>57</v>
      </c>
      <c r="E72" s="53" t="s">
        <v>54</v>
      </c>
      <c r="F72" s="54">
        <v>200000000</v>
      </c>
      <c r="G72" s="55">
        <v>12</v>
      </c>
      <c r="H72" s="55" t="s">
        <v>61</v>
      </c>
      <c r="I72" s="56">
        <v>0</v>
      </c>
      <c r="J72" s="57">
        <v>0.1116</v>
      </c>
      <c r="K72" s="61"/>
      <c r="L72" s="61"/>
      <c r="N72" s="73"/>
      <c r="O72" s="73"/>
      <c r="P72" s="73"/>
    </row>
    <row r="73" spans="1:17" s="63" customFormat="1" x14ac:dyDescent="0.25">
      <c r="B73" s="5"/>
      <c r="C73" s="5"/>
      <c r="D73" s="52" t="s">
        <v>65</v>
      </c>
      <c r="E73" s="53" t="s">
        <v>49</v>
      </c>
      <c r="F73" s="54">
        <v>500000000</v>
      </c>
      <c r="G73" s="55">
        <v>12</v>
      </c>
      <c r="H73" s="55" t="s">
        <v>58</v>
      </c>
      <c r="I73" s="56">
        <v>0</v>
      </c>
      <c r="J73" s="57">
        <v>9.0800000000000006E-2</v>
      </c>
      <c r="K73" s="61"/>
      <c r="L73" s="61"/>
      <c r="N73" s="73"/>
      <c r="O73" s="73"/>
      <c r="P73" s="73"/>
    </row>
    <row r="74" spans="1:17" s="63" customFormat="1" x14ac:dyDescent="0.25">
      <c r="B74" s="5"/>
      <c r="C74" s="5"/>
      <c r="D74" s="79" t="s">
        <v>64</v>
      </c>
      <c r="E74" s="53" t="s">
        <v>49</v>
      </c>
      <c r="F74" s="54">
        <v>500000000</v>
      </c>
      <c r="G74" s="55">
        <v>12</v>
      </c>
      <c r="H74" s="55" t="s">
        <v>66</v>
      </c>
      <c r="I74" s="56">
        <v>0</v>
      </c>
      <c r="J74" s="57">
        <v>9.1700000000000004E-2</v>
      </c>
      <c r="K74" s="61"/>
      <c r="L74" s="61"/>
      <c r="N74" s="73"/>
      <c r="O74" s="73"/>
      <c r="P74" s="73"/>
    </row>
    <row r="75" spans="1:17" s="63" customFormat="1" x14ac:dyDescent="0.25">
      <c r="B75" s="5"/>
      <c r="C75" s="5"/>
      <c r="D75" s="79" t="s">
        <v>73</v>
      </c>
      <c r="E75" s="53" t="s">
        <v>48</v>
      </c>
      <c r="F75" s="54">
        <v>100000000</v>
      </c>
      <c r="G75" s="80">
        <v>12</v>
      </c>
      <c r="H75" s="80" t="s">
        <v>59</v>
      </c>
      <c r="I75" s="81"/>
      <c r="J75" s="82">
        <v>8.9599999999999999E-2</v>
      </c>
      <c r="K75" s="61"/>
      <c r="L75" s="61"/>
      <c r="N75" s="73"/>
      <c r="O75" s="73"/>
      <c r="P75" s="73"/>
    </row>
    <row r="76" spans="1:17" s="63" customFormat="1" x14ac:dyDescent="0.25">
      <c r="B76" s="5"/>
      <c r="C76" s="5"/>
      <c r="D76" s="79" t="s">
        <v>74</v>
      </c>
      <c r="E76" s="53" t="s">
        <v>29</v>
      </c>
      <c r="F76" s="54">
        <v>300000000</v>
      </c>
      <c r="G76" s="80">
        <v>12</v>
      </c>
      <c r="H76" s="80" t="s">
        <v>71</v>
      </c>
      <c r="I76" s="81"/>
      <c r="J76" s="82">
        <v>8.5999999999999993E-2</v>
      </c>
      <c r="K76" s="61"/>
      <c r="L76" s="61"/>
      <c r="N76" s="73"/>
      <c r="O76" s="73"/>
      <c r="P76" s="73"/>
    </row>
    <row r="77" spans="1:17" s="63" customFormat="1" x14ac:dyDescent="0.25">
      <c r="B77" s="5"/>
      <c r="C77" s="5"/>
      <c r="D77" s="79" t="s">
        <v>75</v>
      </c>
      <c r="E77" s="53" t="s">
        <v>48</v>
      </c>
      <c r="F77" s="54">
        <v>200000000</v>
      </c>
      <c r="G77" s="80">
        <v>12</v>
      </c>
      <c r="H77" s="80" t="s">
        <v>72</v>
      </c>
      <c r="I77" s="81"/>
      <c r="J77" s="82">
        <v>8.2699999999999996E-2</v>
      </c>
      <c r="K77" s="61"/>
      <c r="L77" s="61"/>
      <c r="N77" s="73"/>
      <c r="O77" s="73"/>
      <c r="P77" s="73"/>
    </row>
    <row r="78" spans="1:17" x14ac:dyDescent="0.25">
      <c r="B78" s="5"/>
      <c r="C78" s="5"/>
      <c r="D78" s="4"/>
      <c r="E78" s="4"/>
      <c r="F78" s="7"/>
      <c r="G78" s="7"/>
      <c r="H78" s="7"/>
      <c r="I78" s="7"/>
      <c r="J78" s="7"/>
      <c r="K78" s="7"/>
      <c r="L78" s="7"/>
      <c r="Q78" s="63"/>
    </row>
    <row r="79" spans="1:17" ht="20.25" customHeight="1" x14ac:dyDescent="0.25">
      <c r="A79" s="100" t="s">
        <v>19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1:17" ht="20.25" customHeight="1" x14ac:dyDescent="0.2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1:16" ht="20.25" customHeight="1" x14ac:dyDescent="0.25">
      <c r="A81" s="16" t="s">
        <v>37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6" ht="20.25" customHeight="1" x14ac:dyDescent="0.25">
      <c r="A82" s="100" t="s">
        <v>36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</row>
    <row r="83" spans="1:16" ht="22.15" customHeight="1" x14ac:dyDescent="0.25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</row>
    <row r="84" spans="1:16" ht="20.25" customHeight="1" x14ac:dyDescent="0.25">
      <c r="A84" s="36" t="s">
        <v>42</v>
      </c>
      <c r="C84" s="33"/>
      <c r="D84" s="33"/>
      <c r="E84" s="33"/>
      <c r="F84" s="35"/>
      <c r="G84" s="33"/>
      <c r="H84" s="33"/>
      <c r="I84" s="35"/>
      <c r="J84" s="33"/>
      <c r="K84" s="33"/>
      <c r="L84" s="33"/>
    </row>
    <row r="85" spans="1:16" s="63" customFormat="1" x14ac:dyDescent="0.25">
      <c r="A85" s="102" t="s">
        <v>76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N85" s="73"/>
      <c r="O85" s="73"/>
      <c r="P85" s="73"/>
    </row>
    <row r="86" spans="1:16" ht="13.5" customHeight="1" x14ac:dyDescent="0.25">
      <c r="A86" s="101" t="s">
        <v>77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</row>
    <row r="87" spans="1:16" ht="15.75" customHeight="1" x14ac:dyDescent="0.25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</row>
    <row r="88" spans="1:16" s="63" customFormat="1" ht="20.25" customHeight="1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N88" s="73"/>
      <c r="O88" s="73"/>
      <c r="P88" s="73"/>
    </row>
  </sheetData>
  <mergeCells count="18">
    <mergeCell ref="P53:P54"/>
    <mergeCell ref="P55:P56"/>
    <mergeCell ref="A79:L80"/>
    <mergeCell ref="A82:L83"/>
    <mergeCell ref="A86:L87"/>
    <mergeCell ref="A85:L85"/>
    <mergeCell ref="J63:J64"/>
    <mergeCell ref="L57:L60"/>
    <mergeCell ref="D63:E64"/>
    <mergeCell ref="F63:F64"/>
    <mergeCell ref="G63:G64"/>
    <mergeCell ref="H63:H64"/>
    <mergeCell ref="I63:I64"/>
    <mergeCell ref="B2:L2"/>
    <mergeCell ref="B3:L3"/>
    <mergeCell ref="B4:L4"/>
    <mergeCell ref="B5:L5"/>
    <mergeCell ref="B6:E6"/>
  </mergeCells>
  <pageMargins left="0.62992125984251968" right="3.937007874015748E-2" top="0.15748031496062992" bottom="0.15748031496062992" header="0.31496062992125984" footer="0.31496062992125984"/>
  <pageSetup scale="45" orientation="portrait" r:id="rId1"/>
  <ignoredErrors>
    <ignoredError sqref="J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 Trimestre 3-Formato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 Denisse Ortega Aragon</dc:creator>
  <cp:lastModifiedBy>Manuel José Navarro Baca</cp:lastModifiedBy>
  <cp:lastPrinted>2019-10-23T21:25:00Z</cp:lastPrinted>
  <dcterms:created xsi:type="dcterms:W3CDTF">2016-10-20T14:21:00Z</dcterms:created>
  <dcterms:modified xsi:type="dcterms:W3CDTF">2019-10-23T21:27:15Z</dcterms:modified>
</cp:coreProperties>
</file>