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110" windowHeight="9525"/>
  </bookViews>
  <sheets>
    <sheet name="END. NETO JUN 17" sheetId="1" r:id="rId1"/>
  </sheets>
  <externalReferences>
    <externalReference r:id="rId2"/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D24" i="1" l="1"/>
  <c r="F23" i="1"/>
  <c r="E23" i="1" s="1"/>
  <c r="F22" i="1"/>
  <c r="E22" i="1" s="1"/>
  <c r="F21" i="1"/>
  <c r="E21" i="1" s="1"/>
  <c r="F20" i="1"/>
  <c r="D18" i="1"/>
  <c r="D25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24" i="1" l="1"/>
  <c r="E20" i="1"/>
  <c r="E24" i="1" s="1"/>
  <c r="E18" i="1"/>
  <c r="F8" i="1"/>
  <c r="F18" i="1" s="1"/>
  <c r="E25" i="1" l="1"/>
  <c r="F25" i="1"/>
</calcChain>
</file>

<file path=xl/sharedStrings.xml><?xml version="1.0" encoding="utf-8"?>
<sst xmlns="http://schemas.openxmlformats.org/spreadsheetml/2006/main" count="34" uniqueCount="25">
  <si>
    <t>Endeudamiento Neto</t>
  </si>
  <si>
    <t>Del 1 de enero al 30 de junio de 2017</t>
  </si>
  <si>
    <t>Indentificación de Crédito o Instrumento</t>
  </si>
  <si>
    <t>Colocación</t>
  </si>
  <si>
    <t>Amortización</t>
  </si>
  <si>
    <t>DEUDA DIRECTA</t>
  </si>
  <si>
    <t>Inbursa</t>
  </si>
  <si>
    <t>BBVA Bancomer</t>
  </si>
  <si>
    <t>Interaciones</t>
  </si>
  <si>
    <t>Multiva</t>
  </si>
  <si>
    <t>Banorte</t>
  </si>
  <si>
    <t>Santander</t>
  </si>
  <si>
    <t>SubTotal</t>
  </si>
  <si>
    <t>BONOS CUPON CERO</t>
  </si>
  <si>
    <t>Banobras</t>
  </si>
  <si>
    <t>Total</t>
  </si>
  <si>
    <t>El recurso de todos los financiamientos fue destinado a inversión pública.</t>
  </si>
  <si>
    <t>Bajo Protesta de decir la verdad declaramos que los Estados Financieros y sus Notas son razonablemente correctos y responsabilidad del emisor.</t>
  </si>
  <si>
    <t>C.P. OSCAR RUIZ SUAREZ</t>
  </si>
  <si>
    <t>C.P. MANUEL JOSE NAVARRO BACA</t>
  </si>
  <si>
    <t>DIRECTOR DE CONTABILIDAD GUBERNAMENTAL</t>
  </si>
  <si>
    <t xml:space="preserve">JEFE DEL DEPARTAMENTO DE INFORMACIÓN </t>
  </si>
  <si>
    <t>CONTABLE</t>
  </si>
  <si>
    <t xml:space="preserve"> </t>
  </si>
  <si>
    <t>Ente Público:                                                                Gobierno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</si>
</sst>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Tahoma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4">
    <xf numFmtId="0" fontId="0" fillId="0" borderId="0" xfId="0"/>
    <xf numFmtId="164" fontId="4" fillId="0" borderId="0" xfId="0" applyNumberFormat="1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3" fontId="8" fillId="0" borderId="4" xfId="0" applyNumberFormat="1" applyFont="1" applyFill="1" applyBorder="1" applyAlignment="1">
      <alignment horizontal="right" vertical="center"/>
    </xf>
    <xf numFmtId="43" fontId="0" fillId="0" borderId="0" xfId="0" applyNumberFormat="1"/>
    <xf numFmtId="3" fontId="0" fillId="0" borderId="0" xfId="0" applyNumberFormat="1"/>
    <xf numFmtId="165" fontId="8" fillId="0" borderId="4" xfId="0" applyNumberFormat="1" applyFont="1" applyFill="1" applyBorder="1" applyAlignment="1">
      <alignment horizontal="right" vertical="center"/>
    </xf>
    <xf numFmtId="0" fontId="7" fillId="5" borderId="4" xfId="0" applyFont="1" applyFill="1" applyBorder="1" applyAlignment="1">
      <alignment horizontal="left" vertical="center"/>
    </xf>
    <xf numFmtId="3" fontId="7" fillId="5" borderId="4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0" fontId="1" fillId="0" borderId="0" xfId="0" applyFont="1"/>
    <xf numFmtId="0" fontId="7" fillId="6" borderId="4" xfId="0" applyFont="1" applyFill="1" applyBorder="1" applyAlignment="1">
      <alignment horizontal="left" vertical="center"/>
    </xf>
    <xf numFmtId="3" fontId="7" fillId="6" borderId="4" xfId="0" applyNumberFormat="1" applyFont="1" applyFill="1" applyBorder="1" applyAlignment="1">
      <alignment horizontal="right" vertical="center"/>
    </xf>
    <xf numFmtId="0" fontId="9" fillId="0" borderId="0" xfId="0" applyFont="1"/>
    <xf numFmtId="3" fontId="9" fillId="0" borderId="0" xfId="0" applyNumberFormat="1" applyFont="1"/>
    <xf numFmtId="0" fontId="10" fillId="0" borderId="0" xfId="0" applyFont="1"/>
    <xf numFmtId="0" fontId="0" fillId="0" borderId="5" xfId="0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80645%20Inbursa%201160%20mdp/Tabla%20de%20amortizaci&#243;n%20Inbursa%201160md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80663%20Inbursa%205000%20mdp/Tabla%20de%20amortizacion%20Inbursa%205,000%20md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0152/Tablas%20de%20amortizaci&#243;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BCC/Tablas%20de%20amortizacion%20BC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"/>
      <sheetName val="1160 inbursa"/>
      <sheetName val="1160 inbursa reest 2014"/>
      <sheetName val="Hoja2 (2)"/>
    </sheetNames>
    <sheetDataSet>
      <sheetData sheetId="0"/>
      <sheetData sheetId="1"/>
      <sheetData sheetId="2">
        <row r="9">
          <cell r="K9">
            <v>990046030.19000006</v>
          </cell>
        </row>
        <row r="31">
          <cell r="E31">
            <v>908760.4</v>
          </cell>
        </row>
        <row r="32">
          <cell r="E32">
            <v>914212.96</v>
          </cell>
        </row>
        <row r="33">
          <cell r="E33">
            <v>919698.24</v>
          </cell>
        </row>
        <row r="34">
          <cell r="E34">
            <v>925216.43</v>
          </cell>
        </row>
        <row r="35">
          <cell r="E35">
            <v>930767.73</v>
          </cell>
        </row>
        <row r="36">
          <cell r="E36">
            <v>936352.34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5000 inbursa"/>
      <sheetName val="5000 inbursa reest 2014"/>
      <sheetName val="tabla de amortización (2013)"/>
      <sheetName val="Hoja3"/>
    </sheetNames>
    <sheetDataSet>
      <sheetData sheetId="0"/>
      <sheetData sheetId="1"/>
      <sheetData sheetId="2">
        <row r="11">
          <cell r="K11">
            <v>4691970146.1199999</v>
          </cell>
        </row>
        <row r="33">
          <cell r="E33">
            <v>4306745.9000000004</v>
          </cell>
        </row>
        <row r="34">
          <cell r="E34">
            <v>4332586.37</v>
          </cell>
        </row>
        <row r="35">
          <cell r="E35">
            <v>4358581.8899999997</v>
          </cell>
        </row>
        <row r="36">
          <cell r="E36">
            <v>4384733.38</v>
          </cell>
        </row>
        <row r="37">
          <cell r="E37">
            <v>4411041.78</v>
          </cell>
        </row>
        <row r="38">
          <cell r="E38">
            <v>4437508.03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16 BBVA"/>
      <sheetName val="2028 BBVA"/>
      <sheetName val="1380 BBVA"/>
      <sheetName val="4500 Interacciones"/>
      <sheetName val="1400  Multiva"/>
      <sheetName val="Banorte 1,995mdp"/>
      <sheetName val="Banorte 1,320mdp"/>
      <sheetName val="Santander 1,000"/>
      <sheetName val="3000 Banobras"/>
      <sheetName val="Hoja3"/>
      <sheetName val="1716 BBVA (2)"/>
      <sheetName val="2028 BBVA (3)"/>
    </sheetNames>
    <sheetDataSet>
      <sheetData sheetId="0">
        <row r="19">
          <cell r="K19">
            <v>1702540477.5200002</v>
          </cell>
        </row>
        <row r="45">
          <cell r="H45">
            <v>1697435.89</v>
          </cell>
        </row>
        <row r="46">
          <cell r="H46">
            <v>1719502.56</v>
          </cell>
        </row>
        <row r="47">
          <cell r="H47">
            <v>1741856.09</v>
          </cell>
        </row>
        <row r="48">
          <cell r="H48">
            <v>1764500.22</v>
          </cell>
        </row>
        <row r="49">
          <cell r="H49">
            <v>1787438.72</v>
          </cell>
        </row>
        <row r="50">
          <cell r="H50">
            <v>1810675.43</v>
          </cell>
        </row>
      </sheetData>
      <sheetData sheetId="1">
        <row r="23">
          <cell r="K23">
            <v>2006512804.3700001</v>
          </cell>
        </row>
        <row r="45">
          <cell r="H45">
            <v>2006404.26</v>
          </cell>
        </row>
        <row r="46">
          <cell r="H46">
            <v>2032487.52</v>
          </cell>
        </row>
        <row r="47">
          <cell r="H47">
            <v>2058909.85</v>
          </cell>
        </row>
        <row r="48">
          <cell r="H48">
            <v>2085675.68</v>
          </cell>
        </row>
        <row r="49">
          <cell r="H49">
            <v>2112789.4700000002</v>
          </cell>
        </row>
        <row r="50">
          <cell r="H50">
            <v>2140255.73</v>
          </cell>
        </row>
      </sheetData>
      <sheetData sheetId="2">
        <row r="23">
          <cell r="K23">
            <v>1365053583.2700002</v>
          </cell>
        </row>
        <row r="45">
          <cell r="H45">
            <v>1364979.74</v>
          </cell>
        </row>
        <row r="46">
          <cell r="H46">
            <v>1382724.48</v>
          </cell>
        </row>
        <row r="47">
          <cell r="H47">
            <v>1400699.89</v>
          </cell>
        </row>
        <row r="48">
          <cell r="H48">
            <v>1418908.99</v>
          </cell>
        </row>
        <row r="49">
          <cell r="H49">
            <v>1437354.81</v>
          </cell>
        </row>
        <row r="50">
          <cell r="H50">
            <v>1456040.42</v>
          </cell>
        </row>
      </sheetData>
      <sheetData sheetId="3">
        <row r="23">
          <cell r="K23">
            <v>4451261684.6100006</v>
          </cell>
        </row>
        <row r="45">
          <cell r="H45">
            <v>4451020.9000000004</v>
          </cell>
        </row>
        <row r="46">
          <cell r="H46">
            <v>4508884.17</v>
          </cell>
        </row>
        <row r="47">
          <cell r="H47">
            <v>4567499.6500000004</v>
          </cell>
        </row>
        <row r="48">
          <cell r="H48">
            <v>4626877.1500000004</v>
          </cell>
        </row>
        <row r="49">
          <cell r="H49">
            <v>4687026.55</v>
          </cell>
        </row>
        <row r="50">
          <cell r="H50">
            <v>4747957.91</v>
          </cell>
        </row>
      </sheetData>
      <sheetData sheetId="4">
        <row r="24">
          <cell r="K24">
            <v>1375167042.79</v>
          </cell>
        </row>
        <row r="46">
          <cell r="H46">
            <v>2267866.88</v>
          </cell>
        </row>
        <row r="47">
          <cell r="H47">
            <v>2297349.15</v>
          </cell>
        </row>
        <row r="48">
          <cell r="H48">
            <v>2327214.69</v>
          </cell>
        </row>
        <row r="49">
          <cell r="H49">
            <v>2357468.48</v>
          </cell>
        </row>
        <row r="50">
          <cell r="H50">
            <v>2388115.5699999998</v>
          </cell>
        </row>
        <row r="51">
          <cell r="H51">
            <v>2419161.0699999998</v>
          </cell>
        </row>
      </sheetData>
      <sheetData sheetId="5">
        <row r="11">
          <cell r="K11">
            <v>1990152693.5399997</v>
          </cell>
        </row>
        <row r="33">
          <cell r="H33">
            <v>1690082.73</v>
          </cell>
        </row>
        <row r="34">
          <cell r="H34">
            <v>1712053.8</v>
          </cell>
        </row>
        <row r="35">
          <cell r="H35">
            <v>1734310.5</v>
          </cell>
        </row>
        <row r="36">
          <cell r="H36">
            <v>1756856.54</v>
          </cell>
        </row>
        <row r="37">
          <cell r="H37">
            <v>1779695.67</v>
          </cell>
        </row>
        <row r="38">
          <cell r="H38">
            <v>1802831.72</v>
          </cell>
        </row>
      </sheetData>
      <sheetData sheetId="6">
        <row r="7">
          <cell r="K7">
            <v>1320276000</v>
          </cell>
        </row>
        <row r="21">
          <cell r="H21">
            <v>957822.77</v>
          </cell>
        </row>
        <row r="22">
          <cell r="H22">
            <v>970274.47</v>
          </cell>
        </row>
        <row r="23">
          <cell r="H23">
            <v>982888.04</v>
          </cell>
        </row>
        <row r="24">
          <cell r="H24">
            <v>995665.58</v>
          </cell>
        </row>
        <row r="25">
          <cell r="H25">
            <v>1008609.24</v>
          </cell>
        </row>
        <row r="26">
          <cell r="H26">
            <v>1021721.16</v>
          </cell>
        </row>
      </sheetData>
      <sheetData sheetId="7">
        <row r="11">
          <cell r="K11">
            <v>997498404.52999985</v>
          </cell>
        </row>
        <row r="33">
          <cell r="H33">
            <v>847098.23</v>
          </cell>
        </row>
        <row r="34">
          <cell r="H34">
            <v>858110.51</v>
          </cell>
        </row>
        <row r="35">
          <cell r="H35">
            <v>869265.94</v>
          </cell>
        </row>
        <row r="36">
          <cell r="H36">
            <v>880566.4</v>
          </cell>
        </row>
        <row r="37">
          <cell r="H37">
            <v>892013.76</v>
          </cell>
        </row>
        <row r="38">
          <cell r="H38">
            <v>903609.94</v>
          </cell>
        </row>
      </sheetData>
      <sheetData sheetId="8"/>
      <sheetData sheetId="9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obras 1020"/>
      <sheetName val="Banobras 1200"/>
      <sheetName val="Banobras 636.92"/>
      <sheetName val="Banobras 1400"/>
      <sheetName val="Banobras 400  CJ 1desembolso"/>
      <sheetName val="Banobras 400  CJ 2desembolso"/>
      <sheetName val="Banobras 220  CJ 3desembolso"/>
      <sheetName val="Banobras 517 profise 1"/>
      <sheetName val="Banobras 65.17 profise2"/>
      <sheetName val="Banobras 54.75 profise3"/>
      <sheetName val="Banobras 1,313mdp"/>
      <sheetName val="Banobras 86.96"/>
      <sheetName val="RESUMEN"/>
    </sheetNames>
    <sheetDataSet>
      <sheetData sheetId="0">
        <row r="58">
          <cell r="J58">
            <v>690977580</v>
          </cell>
        </row>
      </sheetData>
      <sheetData sheetId="1">
        <row r="72">
          <cell r="M72">
            <v>789255600</v>
          </cell>
        </row>
      </sheetData>
      <sheetData sheetId="2">
        <row r="60">
          <cell r="K60">
            <v>427906219.25999999</v>
          </cell>
        </row>
      </sheetData>
      <sheetData sheetId="3">
        <row r="67">
          <cell r="L67">
            <v>907131400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1:J34"/>
  <sheetViews>
    <sheetView showGridLines="0" tabSelected="1" zoomScaleNormal="100" workbookViewId="0">
      <selection activeCell="B5" sqref="B5"/>
    </sheetView>
  </sheetViews>
  <sheetFormatPr baseColWidth="10" defaultRowHeight="15" x14ac:dyDescent="0.25"/>
  <cols>
    <col min="1" max="1" width="8.5703125" customWidth="1"/>
    <col min="2" max="2" width="46" customWidth="1"/>
    <col min="3" max="3" width="3.28515625" customWidth="1"/>
    <col min="4" max="4" width="19.7109375" customWidth="1"/>
    <col min="5" max="6" width="20.140625" customWidth="1"/>
    <col min="7" max="7" width="0" hidden="1" customWidth="1"/>
    <col min="8" max="8" width="11.42578125" customWidth="1"/>
    <col min="9" max="9" width="5.28515625" customWidth="1"/>
  </cols>
  <sheetData>
    <row r="1" spans="2:10" ht="16.149999999999999" customHeight="1" x14ac:dyDescent="0.25">
      <c r="B1" s="22" t="s">
        <v>23</v>
      </c>
      <c r="C1" s="22"/>
      <c r="D1" s="22"/>
      <c r="E1" s="22"/>
      <c r="F1" s="22"/>
      <c r="G1" s="23"/>
      <c r="H1" s="23"/>
      <c r="I1" s="23"/>
      <c r="J1" s="23"/>
    </row>
    <row r="2" spans="2:10" ht="13.5" customHeight="1" x14ac:dyDescent="0.25">
      <c r="B2" s="24" t="s">
        <v>0</v>
      </c>
      <c r="C2" s="24"/>
      <c r="D2" s="24"/>
      <c r="E2" s="24"/>
      <c r="F2" s="24"/>
      <c r="G2" s="1"/>
      <c r="H2" s="1"/>
      <c r="I2" s="1"/>
    </row>
    <row r="3" spans="2:10" ht="15" customHeight="1" x14ac:dyDescent="0.25">
      <c r="B3" s="24" t="s">
        <v>1</v>
      </c>
      <c r="C3" s="24"/>
      <c r="D3" s="24"/>
      <c r="E3" s="24"/>
      <c r="F3" s="24"/>
      <c r="G3" s="1"/>
      <c r="H3" s="1"/>
      <c r="I3" s="1"/>
    </row>
    <row r="4" spans="2:10" ht="15.75" customHeight="1" thickBot="1" x14ac:dyDescent="0.3">
      <c r="B4" s="33" t="s">
        <v>24</v>
      </c>
      <c r="C4" s="33"/>
      <c r="D4" s="33"/>
      <c r="E4" s="33"/>
      <c r="F4" s="33"/>
    </row>
    <row r="5" spans="2:10" ht="27" customHeight="1" thickBot="1" x14ac:dyDescent="0.3">
      <c r="B5" s="2" t="s">
        <v>2</v>
      </c>
      <c r="C5" s="2"/>
      <c r="D5" s="2" t="s">
        <v>3</v>
      </c>
      <c r="E5" s="2" t="s">
        <v>4</v>
      </c>
      <c r="F5" s="3" t="s">
        <v>0</v>
      </c>
    </row>
    <row r="6" spans="2:10" ht="7.15" customHeight="1" x14ac:dyDescent="0.25">
      <c r="B6" s="4"/>
      <c r="C6" s="4"/>
      <c r="D6" s="4"/>
      <c r="E6" s="4"/>
      <c r="F6" s="4"/>
    </row>
    <row r="7" spans="2:10" x14ac:dyDescent="0.25">
      <c r="B7" s="5" t="s">
        <v>5</v>
      </c>
      <c r="C7" s="5"/>
      <c r="D7" s="6"/>
      <c r="E7" s="6"/>
      <c r="F7" s="6"/>
    </row>
    <row r="8" spans="2:10" x14ac:dyDescent="0.25">
      <c r="B8" s="7" t="s">
        <v>6</v>
      </c>
      <c r="C8" s="7"/>
      <c r="D8" s="8">
        <v>972165689.55999982</v>
      </c>
      <c r="E8" s="8">
        <f>SUM('[1]1160 inbursa reest 2014'!$E$31:$E$36)</f>
        <v>5535008.0999999996</v>
      </c>
      <c r="F8" s="8">
        <f>D8-E8</f>
        <v>966630681.4599998</v>
      </c>
      <c r="G8" s="9"/>
      <c r="H8" s="10"/>
    </row>
    <row r="9" spans="2:10" x14ac:dyDescent="0.25">
      <c r="B9" s="7" t="s">
        <v>6</v>
      </c>
      <c r="C9" s="7"/>
      <c r="D9" s="8">
        <v>4607232647.1300001</v>
      </c>
      <c r="E9" s="8">
        <f>SUM('[2]5000 inbursa reest 2014'!$E$33:$E$38)</f>
        <v>26231197.350000001</v>
      </c>
      <c r="F9" s="8">
        <f t="shared" ref="F9:F17" si="0">D9-E9</f>
        <v>4581001449.7799997</v>
      </c>
    </row>
    <row r="10" spans="2:10" x14ac:dyDescent="0.25">
      <c r="B10" s="7" t="s">
        <v>7</v>
      </c>
      <c r="C10" s="7"/>
      <c r="D10" s="8">
        <v>1666508115.05</v>
      </c>
      <c r="E10" s="11">
        <f>SUM('[3]1716 BBVA'!$H$45:$H$50)</f>
        <v>10521408.91</v>
      </c>
      <c r="F10" s="8">
        <f t="shared" si="0"/>
        <v>1655986706.1399999</v>
      </c>
    </row>
    <row r="11" spans="2:10" x14ac:dyDescent="0.25">
      <c r="B11" s="7" t="s">
        <v>7</v>
      </c>
      <c r="C11" s="7"/>
      <c r="D11" s="8">
        <v>1969846990.9100001</v>
      </c>
      <c r="E11" s="8">
        <f>SUM('[3]2028 BBVA'!$H$45:$H$50)</f>
        <v>12436522.510000002</v>
      </c>
      <c r="F11" s="8">
        <f t="shared" si="0"/>
        <v>1957410468.4000001</v>
      </c>
    </row>
    <row r="12" spans="2:10" x14ac:dyDescent="0.25">
      <c r="B12" s="7" t="s">
        <v>7</v>
      </c>
      <c r="C12" s="7"/>
      <c r="D12" s="8">
        <v>1340109411.5099995</v>
      </c>
      <c r="E12" s="8">
        <f>SUM('[3]1380 BBVA'!$H$45:$H$50)</f>
        <v>8460708.3300000001</v>
      </c>
      <c r="F12" s="8">
        <f t="shared" si="0"/>
        <v>1331648703.1799996</v>
      </c>
    </row>
    <row r="13" spans="2:10" x14ac:dyDescent="0.25">
      <c r="B13" s="7" t="s">
        <v>8</v>
      </c>
      <c r="C13" s="7"/>
      <c r="D13" s="8">
        <v>4369921994.1000004</v>
      </c>
      <c r="E13" s="8">
        <f>SUM('[3]4500 Interacciones'!$H$45:$H$50)</f>
        <v>27589266.330000002</v>
      </c>
      <c r="F13" s="8">
        <f>D13-E13</f>
        <v>4342332727.7700005</v>
      </c>
    </row>
    <row r="14" spans="2:10" x14ac:dyDescent="0.25">
      <c r="B14" s="7" t="s">
        <v>9</v>
      </c>
      <c r="C14" s="7"/>
      <c r="D14" s="8">
        <v>1333723159.5600002</v>
      </c>
      <c r="E14" s="8">
        <f>SUM('[3]1400  Multiva'!$H$46:$H$51)</f>
        <v>14057175.84</v>
      </c>
      <c r="F14" s="8">
        <f t="shared" si="0"/>
        <v>1319665983.7200003</v>
      </c>
    </row>
    <row r="15" spans="2:10" x14ac:dyDescent="0.25">
      <c r="B15" s="7" t="s">
        <v>10</v>
      </c>
      <c r="C15" s="7"/>
      <c r="D15" s="11">
        <v>1959267463.0900002</v>
      </c>
      <c r="E15" s="8">
        <f>SUM('[3]Banorte 1,995mdp'!$H$33:$H$38)</f>
        <v>10475830.960000001</v>
      </c>
      <c r="F15" s="8">
        <f t="shared" si="0"/>
        <v>1948791632.1300001</v>
      </c>
    </row>
    <row r="16" spans="2:10" x14ac:dyDescent="0.25">
      <c r="B16" s="7" t="s">
        <v>10</v>
      </c>
      <c r="C16" s="7"/>
      <c r="D16" s="11">
        <v>1308887423.49</v>
      </c>
      <c r="E16" s="8">
        <f>SUM('[3]Banorte 1,320mdp'!$H$21:$H$26)</f>
        <v>5936981.2600000007</v>
      </c>
      <c r="F16" s="8">
        <f t="shared" si="0"/>
        <v>1302950442.23</v>
      </c>
    </row>
    <row r="17" spans="2:8" x14ac:dyDescent="0.25">
      <c r="B17" s="7" t="s">
        <v>11</v>
      </c>
      <c r="C17" s="7"/>
      <c r="D17" s="11">
        <v>982018201.31999981</v>
      </c>
      <c r="E17" s="8">
        <f>SUM('[3]Santander 1,000'!$H$33:$H$38)</f>
        <v>5250664.7799999993</v>
      </c>
      <c r="F17" s="8">
        <f t="shared" si="0"/>
        <v>976767536.53999984</v>
      </c>
    </row>
    <row r="18" spans="2:8" x14ac:dyDescent="0.25">
      <c r="B18" s="12" t="s">
        <v>12</v>
      </c>
      <c r="C18" s="12"/>
      <c r="D18" s="13">
        <f>SUM(D8:D17)</f>
        <v>20509681095.720001</v>
      </c>
      <c r="E18" s="13">
        <f>SUM(E8:E17)</f>
        <v>126494764.37000002</v>
      </c>
      <c r="F18" s="13">
        <f>SUM(F8:F17)</f>
        <v>20383186331.350002</v>
      </c>
    </row>
    <row r="19" spans="2:8" x14ac:dyDescent="0.25">
      <c r="B19" s="5" t="s">
        <v>13</v>
      </c>
      <c r="C19" s="5"/>
      <c r="D19" s="6"/>
      <c r="E19" s="6"/>
      <c r="F19" s="6"/>
    </row>
    <row r="20" spans="2:8" x14ac:dyDescent="0.25">
      <c r="B20" s="7" t="s">
        <v>14</v>
      </c>
      <c r="C20" s="7"/>
      <c r="D20" s="8">
        <v>852510000</v>
      </c>
      <c r="E20" s="8">
        <f>D20-F20</f>
        <v>63254400</v>
      </c>
      <c r="F20" s="8">
        <f>'[4]Banobras 1200'!$M$72</f>
        <v>789255600</v>
      </c>
      <c r="G20">
        <v>1200</v>
      </c>
    </row>
    <row r="21" spans="2:8" x14ac:dyDescent="0.25">
      <c r="B21" s="7" t="s">
        <v>14</v>
      </c>
      <c r="C21" s="7"/>
      <c r="D21" s="8">
        <v>742359060</v>
      </c>
      <c r="E21" s="8">
        <f>D21-F21</f>
        <v>51381480</v>
      </c>
      <c r="F21" s="8">
        <f>'[4]Banobras 1020'!$J$58</f>
        <v>690977580</v>
      </c>
      <c r="G21">
        <v>1020</v>
      </c>
    </row>
    <row r="22" spans="2:8" x14ac:dyDescent="0.25">
      <c r="B22" s="7" t="s">
        <v>14</v>
      </c>
      <c r="C22" s="7"/>
      <c r="D22" s="8">
        <v>637014515</v>
      </c>
      <c r="E22" s="8">
        <f>D22-F22</f>
        <v>209108295.74000001</v>
      </c>
      <c r="F22" s="8">
        <f>'[4]Banobras 636.92'!$K$60</f>
        <v>427906219.25999999</v>
      </c>
      <c r="G22">
        <v>637</v>
      </c>
    </row>
    <row r="23" spans="2:8" x14ac:dyDescent="0.25">
      <c r="B23" s="7" t="s">
        <v>14</v>
      </c>
      <c r="C23" s="7"/>
      <c r="D23" s="8">
        <v>982226000</v>
      </c>
      <c r="E23" s="8">
        <f>D23-F23</f>
        <v>75094600</v>
      </c>
      <c r="F23" s="8">
        <f>'[4]Banobras 1400'!$L$67</f>
        <v>907131400</v>
      </c>
      <c r="G23">
        <v>1400</v>
      </c>
    </row>
    <row r="24" spans="2:8" s="15" customFormat="1" x14ac:dyDescent="0.25">
      <c r="B24" s="12" t="s">
        <v>12</v>
      </c>
      <c r="C24" s="12"/>
      <c r="D24" s="13">
        <f>SUM(D20:D23)</f>
        <v>3214109575</v>
      </c>
      <c r="E24" s="13">
        <f>SUM(E20:E23)</f>
        <v>398838775.74000001</v>
      </c>
      <c r="F24" s="14">
        <f>SUM(F20:F23)</f>
        <v>2815270799.2600002</v>
      </c>
    </row>
    <row r="25" spans="2:8" x14ac:dyDescent="0.25">
      <c r="B25" s="16" t="s">
        <v>15</v>
      </c>
      <c r="C25" s="16"/>
      <c r="D25" s="17">
        <f>SUM(D18,D24)</f>
        <v>23723790670.720001</v>
      </c>
      <c r="E25" s="17">
        <f>SUM(E18,E24)</f>
        <v>525333540.11000001</v>
      </c>
      <c r="F25" s="17">
        <f>SUM(F18,F24)</f>
        <v>23198457130.610001</v>
      </c>
    </row>
    <row r="27" spans="2:8" x14ac:dyDescent="0.25">
      <c r="B27" s="18" t="s">
        <v>16</v>
      </c>
      <c r="C27" s="18"/>
      <c r="D27" s="19"/>
      <c r="E27" s="10"/>
      <c r="F27" s="10"/>
    </row>
    <row r="28" spans="2:8" ht="7.9" customHeight="1" x14ac:dyDescent="0.25"/>
    <row r="29" spans="2:8" x14ac:dyDescent="0.25">
      <c r="B29" s="20" t="s">
        <v>17</v>
      </c>
      <c r="C29" s="20"/>
    </row>
    <row r="31" spans="2:8" x14ac:dyDescent="0.25">
      <c r="E31" s="29"/>
      <c r="F31" s="29"/>
      <c r="H31" s="32"/>
    </row>
    <row r="32" spans="2:8" x14ac:dyDescent="0.25">
      <c r="B32" s="21" t="s">
        <v>18</v>
      </c>
      <c r="C32" s="26"/>
      <c r="E32" s="25" t="s">
        <v>19</v>
      </c>
      <c r="F32" s="25"/>
      <c r="G32" s="27"/>
      <c r="H32" s="31"/>
    </row>
    <row r="33" spans="2:6" x14ac:dyDescent="0.25">
      <c r="B33" t="s">
        <v>20</v>
      </c>
      <c r="E33" s="30" t="s">
        <v>21</v>
      </c>
      <c r="F33" s="30"/>
    </row>
    <row r="34" spans="2:6" x14ac:dyDescent="0.25">
      <c r="E34" s="28" t="s">
        <v>22</v>
      </c>
      <c r="F34" s="28"/>
    </row>
  </sheetData>
  <mergeCells count="8">
    <mergeCell ref="E31:F31"/>
    <mergeCell ref="E32:F32"/>
    <mergeCell ref="E34:F34"/>
    <mergeCell ref="B4:F4"/>
    <mergeCell ref="B1:F1"/>
    <mergeCell ref="G1:J1"/>
    <mergeCell ref="B2:F2"/>
    <mergeCell ref="B3:F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END. NETO JUN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 Daniel Aguero Gonzalez</dc:creator>
  <cp:lastModifiedBy>Manuel José Navarro Baca</cp:lastModifiedBy>
  <cp:lastPrinted>2017-07-25T19:28:42Z</cp:lastPrinted>
  <dcterms:created xsi:type="dcterms:W3CDTF">2017-07-05T20:51:03Z</dcterms:created>
  <dcterms:modified xsi:type="dcterms:W3CDTF">2017-07-25T19:32:13Z</dcterms:modified>
</cp:coreProperties>
</file>