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4625" windowHeight="9000"/>
  </bookViews>
  <sheets>
    <sheet name="END. NETO MAR 17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25" i="1" l="1"/>
  <c r="C24" i="1"/>
  <c r="E23" i="1"/>
  <c r="D23" i="1" s="1"/>
  <c r="E22" i="1"/>
  <c r="D22" i="1"/>
  <c r="E21" i="1"/>
  <c r="D21" i="1" s="1"/>
  <c r="E20" i="1"/>
  <c r="E24" i="1" s="1"/>
  <c r="D20" i="1"/>
  <c r="D24" i="1" s="1"/>
  <c r="C18" i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D18" i="1" s="1"/>
  <c r="D25" i="1" l="1"/>
  <c r="E8" i="1"/>
  <c r="E18" i="1" s="1"/>
  <c r="E25" i="1" s="1"/>
</calcChain>
</file>

<file path=xl/sharedStrings.xml><?xml version="1.0" encoding="utf-8"?>
<sst xmlns="http://schemas.openxmlformats.org/spreadsheetml/2006/main" count="34" uniqueCount="25">
  <si>
    <t xml:space="preserve">Cuenta Pública </t>
  </si>
  <si>
    <t>Endeudamiento Neto</t>
  </si>
  <si>
    <t>Del 1 de enero al 31 de marzo de 2017</t>
  </si>
  <si>
    <t>Ente Público:  Ejecutivo</t>
  </si>
  <si>
    <t>Poder: EJECUTIVO</t>
  </si>
  <si>
    <t>Indentificación de Crédito o Instrumento</t>
  </si>
  <si>
    <t>Colocación</t>
  </si>
  <si>
    <t>Amortización</t>
  </si>
  <si>
    <t>DEUDA DIRECTA</t>
  </si>
  <si>
    <t>Inbursa</t>
  </si>
  <si>
    <t>BBVA Bancomer</t>
  </si>
  <si>
    <t>Interaciones</t>
  </si>
  <si>
    <t>Multiva</t>
  </si>
  <si>
    <t>Banorte</t>
  </si>
  <si>
    <t>Santander</t>
  </si>
  <si>
    <t>SubTotal</t>
  </si>
  <si>
    <t>BONOS CUPON CERO</t>
  </si>
  <si>
    <t>Banobras</t>
  </si>
  <si>
    <t>Total</t>
  </si>
  <si>
    <t>El recurso de todos los financiamientos fue destinado a inversión pública.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</si>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</sst>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164" fontId="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/>
    </xf>
    <xf numFmtId="43" fontId="0" fillId="0" borderId="0" xfId="0" applyNumberFormat="1"/>
    <xf numFmtId="3" fontId="0" fillId="0" borderId="0" xfId="0" applyNumberFormat="1"/>
    <xf numFmtId="165" fontId="8" fillId="0" borderId="4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7" fillId="5" borderId="4" xfId="0" applyFont="1" applyFill="1" applyBorder="1" applyAlignment="1">
      <alignment horizontal="left" vertical="center"/>
    </xf>
    <xf numFmtId="3" fontId="7" fillId="5" borderId="4" xfId="0" applyNumberFormat="1" applyFont="1" applyFill="1" applyBorder="1" applyAlignment="1">
      <alignment horizontal="right" vertical="center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0" fillId="0" borderId="5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30">
          <cell r="K30">
            <v>972165689.55999982</v>
          </cell>
        </row>
        <row r="31">
          <cell r="E31">
            <v>908760.4</v>
          </cell>
        </row>
        <row r="32">
          <cell r="E32">
            <v>914212.96</v>
          </cell>
        </row>
        <row r="33">
          <cell r="E33">
            <v>919698.24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32">
          <cell r="K32">
            <v>4607232647.1300001</v>
          </cell>
        </row>
        <row r="33">
          <cell r="E33">
            <v>4306745.9000000004</v>
          </cell>
        </row>
        <row r="34">
          <cell r="E34">
            <v>4332586.37</v>
          </cell>
        </row>
        <row r="35">
          <cell r="E35">
            <v>4358581.8899999997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</sheetNames>
    <sheetDataSet>
      <sheetData sheetId="0">
        <row r="44">
          <cell r="K44">
            <v>1666508115.05</v>
          </cell>
        </row>
        <row r="45">
          <cell r="H45">
            <v>1697435.89</v>
          </cell>
        </row>
        <row r="46">
          <cell r="H46">
            <v>1719502.56</v>
          </cell>
        </row>
        <row r="47">
          <cell r="H47">
            <v>1741856.09</v>
          </cell>
        </row>
      </sheetData>
      <sheetData sheetId="1">
        <row r="44">
          <cell r="K44">
            <v>1969846990.9100001</v>
          </cell>
        </row>
        <row r="45">
          <cell r="H45">
            <v>2006404.26</v>
          </cell>
        </row>
        <row r="46">
          <cell r="H46">
            <v>2032487.52</v>
          </cell>
        </row>
        <row r="47">
          <cell r="H47">
            <v>2058909.85</v>
          </cell>
        </row>
      </sheetData>
      <sheetData sheetId="2">
        <row r="44">
          <cell r="K44">
            <v>1340109411.5099995</v>
          </cell>
        </row>
        <row r="45">
          <cell r="H45">
            <v>1364979.74</v>
          </cell>
        </row>
        <row r="46">
          <cell r="H46">
            <v>1382724.48</v>
          </cell>
        </row>
        <row r="47">
          <cell r="H47">
            <v>1400699.89</v>
          </cell>
        </row>
      </sheetData>
      <sheetData sheetId="3">
        <row r="44">
          <cell r="K44">
            <v>4369921994.1000004</v>
          </cell>
        </row>
        <row r="45">
          <cell r="H45">
            <v>4451020.9000000004</v>
          </cell>
        </row>
        <row r="46">
          <cell r="H46">
            <v>4508884.17</v>
          </cell>
        </row>
        <row r="47">
          <cell r="H47">
            <v>4567499.6500000004</v>
          </cell>
        </row>
      </sheetData>
      <sheetData sheetId="4">
        <row r="45">
          <cell r="K45">
            <v>1333723159.5600002</v>
          </cell>
        </row>
        <row r="46">
          <cell r="H46">
            <v>2267866.88</v>
          </cell>
        </row>
        <row r="47">
          <cell r="H47">
            <v>2297349.15</v>
          </cell>
        </row>
        <row r="48">
          <cell r="H48">
            <v>2327214.69</v>
          </cell>
        </row>
      </sheetData>
      <sheetData sheetId="5">
        <row r="32">
          <cell r="K32">
            <v>1959267463.0900002</v>
          </cell>
        </row>
        <row r="33">
          <cell r="H33">
            <v>1690082.73</v>
          </cell>
        </row>
        <row r="34">
          <cell r="H34">
            <v>1712053.8</v>
          </cell>
        </row>
        <row r="35">
          <cell r="H35">
            <v>1734310.5</v>
          </cell>
        </row>
      </sheetData>
      <sheetData sheetId="6">
        <row r="20">
          <cell r="K20">
            <v>1308887423.49</v>
          </cell>
        </row>
        <row r="21">
          <cell r="H21">
            <v>957822.77</v>
          </cell>
        </row>
        <row r="22">
          <cell r="H22">
            <v>970274.47</v>
          </cell>
        </row>
        <row r="23">
          <cell r="H23">
            <v>982888.04</v>
          </cell>
        </row>
      </sheetData>
      <sheetData sheetId="7">
        <row r="32">
          <cell r="K32">
            <v>982018201.31999981</v>
          </cell>
        </row>
        <row r="33">
          <cell r="H33">
            <v>847098.23</v>
          </cell>
        </row>
        <row r="34">
          <cell r="H34">
            <v>858110.51</v>
          </cell>
        </row>
        <row r="35">
          <cell r="H35">
            <v>869265.94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>
        <row r="52">
          <cell r="J52">
            <v>742359060</v>
          </cell>
        </row>
        <row r="55">
          <cell r="J55">
            <v>711572400</v>
          </cell>
        </row>
      </sheetData>
      <sheetData sheetId="1">
        <row r="66">
          <cell r="M66">
            <v>852510000</v>
          </cell>
        </row>
        <row r="69">
          <cell r="M69">
            <v>815254800</v>
          </cell>
        </row>
      </sheetData>
      <sheetData sheetId="2">
        <row r="55">
          <cell r="H55">
            <v>4497472.8224752788</v>
          </cell>
        </row>
        <row r="57">
          <cell r="I57">
            <v>637014515</v>
          </cell>
        </row>
      </sheetData>
      <sheetData sheetId="3">
        <row r="61">
          <cell r="L61">
            <v>982226000</v>
          </cell>
        </row>
        <row r="64">
          <cell r="L64">
            <v>938263200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I36"/>
  <sheetViews>
    <sheetView showGridLines="0" tabSelected="1" zoomScaleNormal="100" workbookViewId="0">
      <selection activeCell="K15" sqref="K15"/>
    </sheetView>
  </sheetViews>
  <sheetFormatPr baseColWidth="10" defaultRowHeight="15" x14ac:dyDescent="0.25"/>
  <cols>
    <col min="1" max="1" width="8.5703125" customWidth="1"/>
    <col min="2" max="2" width="42.85546875" customWidth="1"/>
    <col min="3" max="3" width="17.85546875" customWidth="1"/>
    <col min="4" max="4" width="17.7109375" customWidth="1"/>
    <col min="5" max="5" width="16.5703125" customWidth="1"/>
    <col min="6" max="6" width="0" hidden="1" customWidth="1"/>
    <col min="7" max="7" width="11.42578125" customWidth="1"/>
    <col min="8" max="8" width="5.28515625" customWidth="1"/>
  </cols>
  <sheetData>
    <row r="1" spans="2:9" ht="15" customHeight="1" x14ac:dyDescent="0.25">
      <c r="B1" s="23" t="s">
        <v>0</v>
      </c>
      <c r="C1" s="23"/>
      <c r="D1" s="23"/>
      <c r="E1" s="23"/>
      <c r="F1" s="24"/>
      <c r="G1" s="24"/>
      <c r="H1" s="24"/>
      <c r="I1" s="24"/>
    </row>
    <row r="2" spans="2:9" ht="13.5" customHeight="1" x14ac:dyDescent="0.3">
      <c r="B2" s="25" t="s">
        <v>1</v>
      </c>
      <c r="C2" s="25"/>
      <c r="D2" s="25"/>
      <c r="E2" s="25"/>
      <c r="F2" s="1"/>
      <c r="G2" s="1"/>
      <c r="H2" s="1"/>
    </row>
    <row r="3" spans="2:9" ht="15" customHeight="1" x14ac:dyDescent="0.3">
      <c r="B3" s="25" t="s">
        <v>2</v>
      </c>
      <c r="C3" s="25"/>
      <c r="D3" s="25"/>
      <c r="E3" s="25"/>
      <c r="F3" s="1"/>
      <c r="G3" s="1"/>
      <c r="H3" s="1"/>
    </row>
    <row r="4" spans="2:9" ht="15.75" customHeight="1" thickBot="1" x14ac:dyDescent="0.3">
      <c r="B4" s="2" t="s">
        <v>3</v>
      </c>
      <c r="C4" s="3"/>
      <c r="D4" s="4" t="s">
        <v>4</v>
      </c>
      <c r="E4" s="4"/>
    </row>
    <row r="5" spans="2:9" ht="27" customHeight="1" thickBot="1" x14ac:dyDescent="0.3">
      <c r="B5" s="27" t="s">
        <v>5</v>
      </c>
      <c r="C5" s="27" t="s">
        <v>6</v>
      </c>
      <c r="D5" s="27" t="s">
        <v>7</v>
      </c>
      <c r="E5" s="28" t="s">
        <v>1</v>
      </c>
    </row>
    <row r="6" spans="2:9" ht="14.45" x14ac:dyDescent="0.3">
      <c r="B6" s="5"/>
      <c r="C6" s="5"/>
      <c r="D6" s="5"/>
      <c r="E6" s="5"/>
    </row>
    <row r="7" spans="2:9" ht="14.45" x14ac:dyDescent="0.3">
      <c r="B7" s="6" t="s">
        <v>8</v>
      </c>
      <c r="C7" s="7"/>
      <c r="D7" s="7"/>
      <c r="E7" s="7"/>
    </row>
    <row r="8" spans="2:9" ht="14.45" x14ac:dyDescent="0.3">
      <c r="B8" s="8" t="s">
        <v>9</v>
      </c>
      <c r="C8" s="9">
        <v>972165689.55999982</v>
      </c>
      <c r="D8" s="9">
        <f>SUM('[1]1160 inbursa reest 2014'!$E$31:$E$33)</f>
        <v>2742671.5999999996</v>
      </c>
      <c r="E8" s="9">
        <f>C8-D8</f>
        <v>969423017.9599998</v>
      </c>
      <c r="F8" s="10"/>
      <c r="G8" s="11"/>
    </row>
    <row r="9" spans="2:9" ht="14.45" x14ac:dyDescent="0.3">
      <c r="B9" s="8" t="s">
        <v>9</v>
      </c>
      <c r="C9" s="9">
        <v>4607232647.1300001</v>
      </c>
      <c r="D9" s="9">
        <f>SUM('[2]5000 inbursa reest 2014'!$E$33:$E$35)</f>
        <v>12997914.16</v>
      </c>
      <c r="E9" s="9">
        <f t="shared" ref="E9:E17" si="0">C9-D9</f>
        <v>4594234732.9700003</v>
      </c>
    </row>
    <row r="10" spans="2:9" ht="14.45" x14ac:dyDescent="0.3">
      <c r="B10" s="8" t="s">
        <v>10</v>
      </c>
      <c r="C10" s="9">
        <v>1666508115.05</v>
      </c>
      <c r="D10" s="12">
        <f>SUM('[3]1716 BBVA (2)'!$H$45:$H$47)</f>
        <v>5158794.54</v>
      </c>
      <c r="E10" s="9">
        <f t="shared" si="0"/>
        <v>1661349320.51</v>
      </c>
    </row>
    <row r="11" spans="2:9" ht="14.45" x14ac:dyDescent="0.3">
      <c r="B11" s="8" t="s">
        <v>10</v>
      </c>
      <c r="C11" s="9">
        <v>1969846990.9100001</v>
      </c>
      <c r="D11" s="9">
        <f>SUM('[3]2028 BBVA (3)'!$H$45:$H$47)</f>
        <v>6097801.6300000008</v>
      </c>
      <c r="E11" s="9">
        <f t="shared" si="0"/>
        <v>1963749189.28</v>
      </c>
    </row>
    <row r="12" spans="2:9" ht="14.45" x14ac:dyDescent="0.3">
      <c r="B12" s="8" t="s">
        <v>10</v>
      </c>
      <c r="C12" s="9">
        <v>1340109411.5099995</v>
      </c>
      <c r="D12" s="9">
        <f>SUM('[3]1380 BBVA'!$H$45:$H$47)</f>
        <v>4148404.1099999994</v>
      </c>
      <c r="E12" s="9">
        <f t="shared" si="0"/>
        <v>1335961007.3999996</v>
      </c>
    </row>
    <row r="13" spans="2:9" ht="14.45" x14ac:dyDescent="0.3">
      <c r="B13" s="8" t="s">
        <v>11</v>
      </c>
      <c r="C13" s="9">
        <v>4369921994.1000004</v>
      </c>
      <c r="D13" s="9">
        <f>SUM('[3]4500 Interacciones'!$H$45:$H$47)</f>
        <v>13527404.720000001</v>
      </c>
      <c r="E13" s="9">
        <f>C13-D13</f>
        <v>4356394589.3800001</v>
      </c>
    </row>
    <row r="14" spans="2:9" ht="14.45" x14ac:dyDescent="0.3">
      <c r="B14" s="8" t="s">
        <v>12</v>
      </c>
      <c r="C14" s="9">
        <v>1333723159.5600002</v>
      </c>
      <c r="D14" s="9">
        <f>SUM('[3]1400  Multiva'!$H$46:$H$48)</f>
        <v>6892430.7199999988</v>
      </c>
      <c r="E14" s="9">
        <f t="shared" si="0"/>
        <v>1326830728.8400002</v>
      </c>
    </row>
    <row r="15" spans="2:9" ht="14.45" x14ac:dyDescent="0.3">
      <c r="B15" s="8" t="s">
        <v>13</v>
      </c>
      <c r="C15" s="12">
        <v>1959267463.0900002</v>
      </c>
      <c r="D15" s="9">
        <f>SUM('[3]Banorte 1,995mdp'!$H$33:$H$35)</f>
        <v>5136447.03</v>
      </c>
      <c r="E15" s="9">
        <f t="shared" si="0"/>
        <v>1954131016.0600002</v>
      </c>
    </row>
    <row r="16" spans="2:9" ht="14.45" x14ac:dyDescent="0.3">
      <c r="B16" s="8" t="s">
        <v>13</v>
      </c>
      <c r="C16" s="12">
        <v>1308887423.49</v>
      </c>
      <c r="D16" s="9">
        <f>SUM('[3]Banorte 1,320mdp'!$H$21:$H$23)</f>
        <v>2910985.2800000003</v>
      </c>
      <c r="E16" s="9">
        <f t="shared" si="0"/>
        <v>1305976438.21</v>
      </c>
    </row>
    <row r="17" spans="2:6" ht="14.45" x14ac:dyDescent="0.3">
      <c r="B17" s="8" t="s">
        <v>14</v>
      </c>
      <c r="C17" s="12">
        <v>982018201.31999981</v>
      </c>
      <c r="D17" s="9">
        <f>SUM('[3]Santander 1,000'!$H$33:$H$35)</f>
        <v>2574474.6799999997</v>
      </c>
      <c r="E17" s="9">
        <f t="shared" si="0"/>
        <v>979443726.63999987</v>
      </c>
    </row>
    <row r="18" spans="2:6" ht="14.45" hidden="1" x14ac:dyDescent="0.3">
      <c r="B18" s="13" t="s">
        <v>15</v>
      </c>
      <c r="C18" s="14">
        <f>SUM(C8:C17)</f>
        <v>20509681095.720001</v>
      </c>
      <c r="D18" s="14">
        <f>SUM(D8:D17)</f>
        <v>62187328.469999999</v>
      </c>
      <c r="E18" s="14">
        <f>SUM(E8:E17)</f>
        <v>20447493767.25</v>
      </c>
    </row>
    <row r="19" spans="2:6" ht="14.45" x14ac:dyDescent="0.3">
      <c r="B19" s="6" t="s">
        <v>16</v>
      </c>
      <c r="C19" s="7"/>
      <c r="D19" s="7"/>
      <c r="E19" s="7"/>
    </row>
    <row r="20" spans="2:6" ht="14.45" x14ac:dyDescent="0.3">
      <c r="B20" s="8" t="s">
        <v>17</v>
      </c>
      <c r="C20" s="9">
        <v>852510000</v>
      </c>
      <c r="D20" s="9">
        <f>C20-E20</f>
        <v>37255200</v>
      </c>
      <c r="E20" s="9">
        <f>'[4]Banobras 1200'!$M$69</f>
        <v>815254800</v>
      </c>
      <c r="F20">
        <v>1200</v>
      </c>
    </row>
    <row r="21" spans="2:6" ht="14.45" x14ac:dyDescent="0.3">
      <c r="B21" s="8" t="s">
        <v>17</v>
      </c>
      <c r="C21" s="9">
        <v>742359060</v>
      </c>
      <c r="D21" s="9">
        <f>C21-E21</f>
        <v>30786660</v>
      </c>
      <c r="E21" s="9">
        <f>'[4]Banobras 1020'!$J$55</f>
        <v>711572400</v>
      </c>
      <c r="F21">
        <v>1020</v>
      </c>
    </row>
    <row r="22" spans="2:6" ht="14.45" x14ac:dyDescent="0.3">
      <c r="B22" s="8" t="s">
        <v>17</v>
      </c>
      <c r="C22" s="9">
        <v>637014515</v>
      </c>
      <c r="D22" s="9">
        <f>C22-E22</f>
        <v>0</v>
      </c>
      <c r="E22" s="9">
        <f>'[4]Banobras 636.92'!$I$57</f>
        <v>637014515</v>
      </c>
      <c r="F22">
        <v>637</v>
      </c>
    </row>
    <row r="23" spans="2:6" ht="14.45" x14ac:dyDescent="0.3">
      <c r="B23" s="8" t="s">
        <v>17</v>
      </c>
      <c r="C23" s="9">
        <v>982226000</v>
      </c>
      <c r="D23" s="9">
        <f>C23-E23</f>
        <v>43962800</v>
      </c>
      <c r="E23" s="9">
        <f>'[4]Banobras 1400'!$L$64</f>
        <v>938263200</v>
      </c>
      <c r="F23">
        <v>1400</v>
      </c>
    </row>
    <row r="24" spans="2:6" s="16" customFormat="1" ht="14.45" hidden="1" x14ac:dyDescent="0.3">
      <c r="B24" s="13" t="s">
        <v>15</v>
      </c>
      <c r="C24" s="14">
        <f>SUM(C20:C23)</f>
        <v>3214109575</v>
      </c>
      <c r="D24" s="14">
        <f>SUM(D20:D23)</f>
        <v>112004660</v>
      </c>
      <c r="E24" s="15">
        <f>SUM(E20:E23)</f>
        <v>3102104915</v>
      </c>
    </row>
    <row r="25" spans="2:6" ht="14.45" hidden="1" x14ac:dyDescent="0.3">
      <c r="B25" s="17" t="s">
        <v>18</v>
      </c>
      <c r="C25" s="18">
        <f>SUM(C18,C24)</f>
        <v>23723790670.720001</v>
      </c>
      <c r="D25" s="18">
        <f>SUM(D18,D24)</f>
        <v>174191988.47</v>
      </c>
      <c r="E25" s="18">
        <f>SUM(E18,E24)</f>
        <v>23549598682.25</v>
      </c>
    </row>
    <row r="27" spans="2:6" x14ac:dyDescent="0.25">
      <c r="B27" s="19" t="s">
        <v>19</v>
      </c>
      <c r="C27" s="20"/>
      <c r="D27" s="11"/>
      <c r="E27" s="11"/>
    </row>
    <row r="28" spans="2:6" ht="4.9000000000000004" customHeight="1" x14ac:dyDescent="0.3"/>
    <row r="29" spans="2:6" ht="14.45" x14ac:dyDescent="0.3">
      <c r="B29" s="21" t="s">
        <v>20</v>
      </c>
    </row>
    <row r="30" spans="2:6" ht="14.45" x14ac:dyDescent="0.3">
      <c r="B30" s="21"/>
    </row>
    <row r="35" spans="2:7" ht="14.45" x14ac:dyDescent="0.3">
      <c r="B35" s="22" t="s">
        <v>21</v>
      </c>
      <c r="D35" s="26" t="s">
        <v>22</v>
      </c>
      <c r="E35" s="26"/>
      <c r="F35" s="26"/>
      <c r="G35" s="26"/>
    </row>
    <row r="36" spans="2:7" x14ac:dyDescent="0.25">
      <c r="B36" t="s">
        <v>23</v>
      </c>
      <c r="D36" t="s">
        <v>24</v>
      </c>
    </row>
  </sheetData>
  <mergeCells count="5">
    <mergeCell ref="B1:E1"/>
    <mergeCell ref="F1:I1"/>
    <mergeCell ref="B2:E2"/>
    <mergeCell ref="B3:E3"/>
    <mergeCell ref="D35:G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END. NETO MAR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Guadalupe Conteras Rodriguez</cp:lastModifiedBy>
  <dcterms:created xsi:type="dcterms:W3CDTF">2017-04-19T15:44:04Z</dcterms:created>
  <dcterms:modified xsi:type="dcterms:W3CDTF">2017-04-20T20:56:42Z</dcterms:modified>
</cp:coreProperties>
</file>