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alep\Documents\Nieves RH\CONAC\CONAC 2026\"/>
    </mc:Choice>
  </mc:AlternateContent>
  <xr:revisionPtr revIDLastSave="0" documentId="13_ncr:1_{1416EE86-32DF-4321-9BD3-DA95783840D0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D3'!$A$1:$Y$51</definedName>
    <definedName name="_xlnm.Print_Area" localSheetId="2">'A Y II D4'!$A$1:$U$57</definedName>
    <definedName name="_xlnm.Print_Area" localSheetId="3">'B)'!$A$1:$T$46</definedName>
    <definedName name="_xlnm.Print_Area" localSheetId="4">'II B) Y 1'!$A$1:$Y$848</definedName>
    <definedName name="_xlnm.Print_Area" localSheetId="5">'II C y 1_'!$B$1:$V$810</definedName>
    <definedName name="_xlnm.Print_Area" localSheetId="6">'II D) 2'!$A$1:$S$40</definedName>
    <definedName name="Elige_el_Periodo…">Listas!$B$11:$B$15</definedName>
    <definedName name="OLE_LINK1" localSheetId="5">'II C y 1_'!$G$797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88" i="6" l="1"/>
  <c r="O555" i="6"/>
  <c r="I555" i="6"/>
  <c r="O554" i="6"/>
  <c r="I554" i="6"/>
  <c r="O553" i="6"/>
  <c r="I553" i="6"/>
  <c r="O551" i="6"/>
  <c r="I551" i="6"/>
  <c r="O550" i="6"/>
  <c r="I550" i="6"/>
  <c r="O549" i="6"/>
  <c r="I549" i="6"/>
  <c r="O544" i="6"/>
  <c r="I544" i="6"/>
  <c r="O543" i="6"/>
  <c r="I543" i="6"/>
  <c r="O541" i="6"/>
  <c r="I541" i="6"/>
  <c r="O537" i="6"/>
  <c r="I537" i="6"/>
  <c r="O536" i="6"/>
  <c r="I536" i="6"/>
  <c r="O534" i="6"/>
  <c r="I534" i="6"/>
  <c r="O533" i="6"/>
  <c r="I533" i="6"/>
  <c r="O532" i="6"/>
  <c r="I532" i="6"/>
  <c r="O527" i="6"/>
  <c r="I527" i="6"/>
  <c r="O526" i="6"/>
  <c r="I526" i="6"/>
  <c r="O522" i="6"/>
  <c r="I522" i="6"/>
  <c r="O518" i="6"/>
  <c r="I518" i="6"/>
  <c r="O517" i="6"/>
  <c r="I517" i="6"/>
  <c r="O514" i="6"/>
  <c r="I514" i="6"/>
  <c r="O513" i="6"/>
  <c r="I513" i="6"/>
  <c r="O512" i="6"/>
  <c r="I512" i="6"/>
  <c r="M49" i="11" l="1"/>
  <c r="P18" i="10"/>
  <c r="V790" i="6" l="1"/>
  <c r="Y831" i="21"/>
  <c r="P36" i="3"/>
  <c r="L52" i="11" l="1"/>
  <c r="L40" i="13"/>
  <c r="S135" i="12"/>
  <c r="O136" i="12"/>
  <c r="O135" i="12"/>
  <c r="P32" i="2" l="1"/>
  <c r="F30" i="2" l="1"/>
  <c r="F31" i="2"/>
  <c r="F29" i="2" l="1"/>
  <c r="F28" i="2"/>
  <c r="W554" i="21" l="1"/>
  <c r="H554" i="21"/>
  <c r="W553" i="21"/>
  <c r="H553" i="21"/>
  <c r="W552" i="21"/>
  <c r="H552" i="21"/>
  <c r="W550" i="21"/>
  <c r="H550" i="21"/>
  <c r="W549" i="21"/>
  <c r="H549" i="21"/>
  <c r="W548" i="21"/>
  <c r="H548" i="21"/>
  <c r="W543" i="21"/>
  <c r="H543" i="21"/>
  <c r="W542" i="21"/>
  <c r="H542" i="21"/>
  <c r="W540" i="21"/>
  <c r="H540" i="21"/>
  <c r="W536" i="21"/>
  <c r="H536" i="21"/>
  <c r="W535" i="21"/>
  <c r="H535" i="21"/>
  <c r="W533" i="21"/>
  <c r="H533" i="21"/>
  <c r="W532" i="21"/>
  <c r="H532" i="21"/>
  <c r="W531" i="21"/>
  <c r="H531" i="21"/>
  <c r="W526" i="21"/>
  <c r="H526" i="21"/>
  <c r="W525" i="21"/>
  <c r="H525" i="21"/>
  <c r="W521" i="21"/>
  <c r="H521" i="21"/>
  <c r="W517" i="21"/>
  <c r="H517" i="21"/>
  <c r="W516" i="21"/>
  <c r="H516" i="21"/>
  <c r="W513" i="21"/>
  <c r="H513" i="21"/>
  <c r="W512" i="21"/>
  <c r="H512" i="21"/>
  <c r="W511" i="21"/>
  <c r="H511" i="21"/>
  <c r="W271" i="21" l="1"/>
  <c r="W270" i="21"/>
  <c r="W269" i="21"/>
  <c r="W268" i="21"/>
  <c r="W267" i="21"/>
  <c r="W266" i="21"/>
  <c r="W265" i="21"/>
  <c r="W264" i="21"/>
  <c r="W263" i="21"/>
  <c r="W262" i="21"/>
  <c r="W261" i="21"/>
  <c r="W260" i="21"/>
  <c r="W259" i="21"/>
  <c r="W258" i="21"/>
  <c r="W257" i="21"/>
  <c r="W256" i="21"/>
  <c r="W255" i="21"/>
  <c r="W254" i="21"/>
  <c r="W253" i="21"/>
  <c r="W252" i="21"/>
  <c r="W251" i="21"/>
  <c r="W250" i="21"/>
  <c r="W249" i="21"/>
  <c r="W248" i="21"/>
  <c r="W247" i="21"/>
  <c r="W246" i="21"/>
  <c r="W245" i="21"/>
  <c r="W244" i="21"/>
  <c r="W243" i="21"/>
  <c r="W242" i="21"/>
  <c r="W241" i="21"/>
  <c r="W240" i="21"/>
  <c r="W239" i="21"/>
  <c r="W238" i="21"/>
  <c r="W237" i="21"/>
  <c r="W236" i="21"/>
  <c r="W235" i="21"/>
  <c r="W234" i="21"/>
  <c r="W233" i="21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F25" i="3"/>
  <c r="F24" i="3"/>
  <c r="F23" i="3"/>
  <c r="F22" i="3"/>
  <c r="F21" i="3"/>
  <c r="F20" i="3"/>
  <c r="F24" i="2"/>
  <c r="F23" i="2"/>
  <c r="F22" i="2"/>
  <c r="F21" i="2"/>
  <c r="F20" i="2"/>
  <c r="F19" i="2"/>
  <c r="F18" i="2"/>
  <c r="F17" i="2"/>
  <c r="F16" i="2"/>
  <c r="R179" i="6" l="1"/>
  <c r="I179" i="6"/>
  <c r="R176" i="6"/>
  <c r="I176" i="6"/>
  <c r="R174" i="6"/>
  <c r="I174" i="6"/>
  <c r="R173" i="6"/>
  <c r="I173" i="6"/>
  <c r="R171" i="6"/>
  <c r="I171" i="6"/>
  <c r="R170" i="6"/>
  <c r="I170" i="6"/>
  <c r="R163" i="6"/>
  <c r="I163" i="6"/>
  <c r="R160" i="6"/>
  <c r="I160" i="6"/>
  <c r="R152" i="6"/>
  <c r="I152" i="6"/>
  <c r="R149" i="6"/>
  <c r="I149" i="6"/>
  <c r="R145" i="6"/>
  <c r="I145" i="6"/>
  <c r="R144" i="6"/>
  <c r="I144" i="6"/>
  <c r="R143" i="6"/>
  <c r="I143" i="6"/>
  <c r="R135" i="6"/>
  <c r="I135" i="6"/>
  <c r="R133" i="6"/>
  <c r="I133" i="6"/>
  <c r="R132" i="6"/>
  <c r="I132" i="6"/>
  <c r="R130" i="6"/>
  <c r="I130" i="6"/>
  <c r="R127" i="6"/>
  <c r="I127" i="6"/>
  <c r="R126" i="6"/>
  <c r="I126" i="6"/>
  <c r="R121" i="6"/>
  <c r="I121" i="6"/>
  <c r="R120" i="6"/>
  <c r="I120" i="6"/>
  <c r="R119" i="6"/>
  <c r="I119" i="6"/>
  <c r="R118" i="6"/>
  <c r="I118" i="6"/>
  <c r="R114" i="6"/>
  <c r="I114" i="6"/>
  <c r="R112" i="6"/>
  <c r="I112" i="6"/>
  <c r="R111" i="6"/>
  <c r="I111" i="6"/>
  <c r="R107" i="6"/>
  <c r="I107" i="6"/>
  <c r="R104" i="6"/>
  <c r="I104" i="6"/>
  <c r="R103" i="6"/>
  <c r="I103" i="6"/>
  <c r="R96" i="6"/>
  <c r="I96" i="6"/>
  <c r="R95" i="6"/>
  <c r="I95" i="6"/>
  <c r="R94" i="6"/>
  <c r="I94" i="6"/>
  <c r="R93" i="6"/>
  <c r="I93" i="6"/>
  <c r="R92" i="6"/>
  <c r="I92" i="6"/>
  <c r="R91" i="6"/>
  <c r="I91" i="6"/>
  <c r="K13" i="2" l="1"/>
  <c r="M13" i="2"/>
  <c r="M13" i="3" l="1"/>
  <c r="K13" i="3"/>
  <c r="F13" i="3" l="1"/>
  <c r="F13" i="2"/>
  <c r="P46" i="6" l="1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<sst xmlns="http://schemas.openxmlformats.org/spreadsheetml/2006/main" count="12553" uniqueCount="3089">
  <si>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</si>
  <si>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</si>
  <si>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</si>
  <si>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</si>
  <si>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</si>
  <si>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</si>
  <si>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</si>
  <si>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</si>
  <si>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</si>
  <si>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</si>
  <si>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</si>
  <si>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</si>
  <si>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</si>
  <si>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</si>
  <si>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</si>
  <si>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</si>
  <si>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</si>
  <si>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</si>
  <si>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</si>
  <si>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</si>
  <si>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</si>
  <si>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</si>
  <si>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</si>
  <si>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</si>
  <si>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</si>
  <si>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</si>
  <si>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</si>
  <si>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</si>
  <si>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</si>
  <si>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</si>
  <si>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</si>
  <si>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</si>
  <si>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</si>
  <si>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</si>
  <si>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</si>
  <si>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</si>
  <si>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</si>
  <si>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</si>
  <si>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</si>
  <si>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</si>
  <si>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</si>
  <si>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</si>
  <si>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</si>
  <si>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</si>
  <si>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</si>
  <si>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</si>
  <si>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</si>
  <si>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</si>
  <si>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</si>
  <si>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</si>
  <si>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</si>
  <si>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</si>
  <si>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</si>
  <si>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</si>
  <si>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</si>
  <si>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</si>
  <si>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</si>
  <si>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</si>
  <si>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</si>
  <si>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</si>
  <si>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</si>
  <si>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</si>
  <si>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</si>
  <si>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</si>
  <si>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</si>
  <si>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</si>
  <si>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</si>
  <si>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</si>
  <si>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</si>
  <si>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</si>
  <si>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</si>
  <si>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</si>
  <si>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</si>
  <si>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</si>
  <si>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</si>
  <si>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</si>
  <si>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</si>
  <si>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</si>
  <si>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</si>
  <si>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</si>
  <si>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</si>
  <si>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</si>
  <si>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</si>
  <si>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</si>
  <si>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</si>
  <si>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</si>
  <si>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</si>
  <si>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</si>
  <si>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</si>
  <si>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</si>
  <si>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</si>
  <si>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</si>
  <si>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</si>
  <si>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</si>
  <si>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</si>
  <si>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</si>
  <si>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</si>
  <si>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</si>
  <si>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</si>
  <si>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</si>
  <si>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</si>
  <si>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</si>
  <si>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</si>
  <si>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</si>
  <si>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</si>
  <si>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</si>
  <si>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</si>
  <si>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</si>
  <si>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</si>
  <si>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</si>
  <si>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</si>
  <si>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</si>
  <si>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</si>
  <si>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</si>
  <si>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</si>
  <si>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</si>
  <si>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</si>
  <si>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</si>
  <si>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</si>
  <si>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</si>
  <si>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</si>
  <si>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</si>
  <si>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</si>
  <si>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</si>
  <si>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</si>
  <si>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</si>
  <si>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</si>
  <si>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</si>
  <si>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</si>
  <si>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</si>
  <si>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</si>
  <si>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</si>
  <si>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</si>
  <si>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</si>
  <si>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</si>
  <si>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</si>
  <si>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</si>
  <si>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</si>
  <si>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</si>
  <si>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</si>
  <si>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</si>
  <si>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</si>
  <si>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</si>
  <si>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</si>
  <si>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</si>
  <si>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</si>
  <si>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</si>
  <si>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</si>
  <si>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</si>
  <si>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</si>
  <si>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</si>
  <si>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</si>
  <si>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</si>
  <si>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</si>
  <si>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</si>
  <si>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</si>
  <si>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</si>
  <si>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</si>
  <si>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</si>
  <si>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</si>
  <si>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</si>
  <si>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</si>
  <si>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</si>
  <si>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</si>
  <si>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</si>
  <si>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</si>
  <si>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</si>
  <si>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</si>
  <si>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</si>
  <si>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</si>
  <si>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</si>
  <si>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</si>
  <si>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</si>
  <si>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</si>
  <si>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</si>
  <si>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</si>
  <si>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</si>
  <si>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</si>
  <si>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</si>
  <si>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</si>
  <si>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</si>
  <si>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</si>
  <si>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</si>
  <si>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</si>
  <si>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</si>
  <si>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</si>
  <si>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</si>
  <si>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</si>
  <si>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</si>
  <si>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</si>
  <si>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</si>
  <si>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</si>
  <si>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</si>
  <si>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</si>
  <si>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</si>
  <si>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</si>
  <si>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</si>
  <si>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</si>
  <si>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</si>
  <si>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</si>
  <si>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</si>
  <si>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</si>
  <si>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</si>
  <si>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</si>
  <si>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</si>
  <si>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</si>
  <si>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</si>
  <si>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</si>
  <si>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</si>
  <si>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</si>
  <si>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</si>
  <si>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</si>
  <si>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</si>
  <si>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</si>
  <si>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</si>
  <si>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</si>
  <si>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</si>
  <si>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</si>
  <si>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</si>
  <si>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</si>
  <si>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</si>
  <si>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</si>
  <si>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</si>
  <si>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</si>
  <si>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</si>
  <si>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</si>
  <si>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</si>
  <si>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</si>
  <si>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</si>
  <si>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</si>
  <si>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</si>
  <si>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</si>
  <si>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</si>
  <si>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</si>
  <si>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</si>
  <si>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</si>
  <si>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</si>
  <si>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</si>
  <si>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</si>
  <si>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</si>
  <si>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</si>
  <si>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</si>
  <si>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</si>
  <si>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</si>
  <si>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</si>
  <si>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</si>
  <si>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</si>
  <si>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</si>
  <si>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</si>
  <si>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</si>
  <si>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</si>
  <si>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</si>
  <si>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</si>
  <si>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</si>
  <si>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</si>
  <si>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</si>
  <si>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</si>
  <si>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</si>
  <si>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</si>
  <si>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</si>
  <si>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</si>
  <si>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</si>
  <si>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</si>
  <si>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</si>
  <si>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</si>
  <si>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</si>
  <si>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</si>
  <si>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</si>
  <si>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</si>
  <si>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</si>
  <si>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</si>
  <si>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</si>
  <si>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</si>
  <si>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</si>
  <si>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</si>
  <si>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</si>
  <si>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</si>
  <si>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</si>
  <si>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</si>
  <si>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</si>
  <si>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</si>
  <si>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</si>
  <si>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</si>
  <si>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</si>
  <si>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</si>
  <si>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</si>
  <si>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</si>
  <si>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</si>
  <si>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</si>
  <si>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</si>
  <si>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</si>
  <si>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</si>
  <si>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</si>
  <si>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</si>
  <si>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</si>
  <si>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</si>
  <si>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</si>
  <si>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</si>
  <si>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</si>
  <si>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1er. Trimestre 2026</t>
  </si>
  <si>
    <t>2do. Trimestre 2026</t>
  </si>
  <si>
    <t>3er. Trimestre 2026</t>
  </si>
  <si>
    <t>4to. Trimestre 2026</t>
  </si>
  <si>
    <t>DEMS680803PI5</t>
  </si>
  <si>
    <t>REVB701115KRA</t>
  </si>
  <si>
    <t>SACP740829IP4</t>
  </si>
  <si>
    <t>VARS761230AZ5</t>
  </si>
  <si>
    <t>AOJS831129TE8</t>
  </si>
  <si>
    <t>CAMH8103197WA</t>
  </si>
  <si>
    <t>REMV840531384</t>
  </si>
  <si>
    <t>PAMA800623I22</t>
  </si>
  <si>
    <t>AAGE900717365</t>
  </si>
  <si>
    <t>DUCD810810J24</t>
  </si>
  <si>
    <t>ROMF8411116Z4</t>
  </si>
  <si>
    <t>MADY940205DA8</t>
  </si>
  <si>
    <t>MEFL841115AN9</t>
  </si>
  <si>
    <t>REML870916Q78</t>
  </si>
  <si>
    <t>COSL820321CW3</t>
  </si>
  <si>
    <t>VAMA920901A8A</t>
  </si>
  <si>
    <t>NARH011109EH4</t>
  </si>
  <si>
    <t>BAFO760324LKA</t>
  </si>
  <si>
    <t>MOSP831213SSA</t>
  </si>
  <si>
    <t>PAAK980216DP0</t>
  </si>
  <si>
    <t>EASP800911CC2</t>
  </si>
  <si>
    <t>SARG551014353</t>
  </si>
  <si>
    <t>TURA981127U71</t>
  </si>
  <si>
    <t>DUCM860126R82</t>
  </si>
  <si>
    <t>GASV9004305C7</t>
  </si>
  <si>
    <t>OIGC960301QQA</t>
  </si>
  <si>
    <t>YAJM940603GQ9</t>
  </si>
  <si>
    <t>MAMR760811AFA</t>
  </si>
  <si>
    <t>CAMN750205563</t>
  </si>
  <si>
    <t>VAME9710073G2</t>
  </si>
  <si>
    <t>GOIR920324I4A</t>
  </si>
  <si>
    <t>GOSJ8805107Z6</t>
  </si>
  <si>
    <t>DEMS680803MCHLXN06</t>
  </si>
  <si>
    <t>REVB701115MCHGTH02</t>
  </si>
  <si>
    <t>SACP740829MCHLNL05</t>
  </si>
  <si>
    <t>VARS761230MCHLML03</t>
  </si>
  <si>
    <t>AOJS831129MCHNRL09</t>
  </si>
  <si>
    <t>CAMH810319HCHRRG06</t>
  </si>
  <si>
    <t>REMV840531HCHYRC03</t>
  </si>
  <si>
    <t>PAMA800623MDGDRL02</t>
  </si>
  <si>
    <t>AAGE900717MCHZZL09</t>
  </si>
  <si>
    <t>DUCD810810MCHRRN06</t>
  </si>
  <si>
    <t>ROMF841111MCHJXR01</t>
  </si>
  <si>
    <t>MADY940205MCHRMR02</t>
  </si>
  <si>
    <t>MEFL841115MCHDRZ02</t>
  </si>
  <si>
    <t>REML870916MCHGRZ03</t>
  </si>
  <si>
    <t>COSL820321MCHRCZ02</t>
  </si>
  <si>
    <t>VAMA920901HCHZRL05</t>
  </si>
  <si>
    <t>NARH011109HCHJGRA1</t>
  </si>
  <si>
    <t>BAFO760324HCHZLM00</t>
  </si>
  <si>
    <t>MOSP831213HCHNGL09</t>
  </si>
  <si>
    <t>PAAK980216MCHYRR03</t>
  </si>
  <si>
    <t>EASP800911HCHSNB02</t>
  </si>
  <si>
    <t>SARG551014MCHLTD01</t>
  </si>
  <si>
    <t>TURA981127HCHRDN06</t>
  </si>
  <si>
    <t>DUCM860126MCHRHR08</t>
  </si>
  <si>
    <t>GASV900430MCHRGL09</t>
  </si>
  <si>
    <t>OIGC960301HCHRNR04</t>
  </si>
  <si>
    <t>YAJM940603HCHXCN06</t>
  </si>
  <si>
    <t>MAMR760811MDFLDB02</t>
  </si>
  <si>
    <t>CAMN750205MCHRLV05</t>
  </si>
  <si>
    <t>VAME971007HCLLNR03</t>
  </si>
  <si>
    <t>GOIR920324HCHMRB01</t>
  </si>
  <si>
    <t>GOSJ880510HCHNRS01</t>
  </si>
  <si>
    <t>SANDRA DELGADO MUÑOZ</t>
  </si>
  <si>
    <t>BHERDINA REGALADO VITELA</t>
  </si>
  <si>
    <t>PILAR ALICIA SALAZAR CONTRERAS</t>
  </si>
  <si>
    <t>SILVIA CAROLINA VALENZUELA RAMIREZ</t>
  </si>
  <si>
    <t>SILVIA GRACIELA ANCHONDO JUAREZ</t>
  </si>
  <si>
    <t>HUGO ALBERTO CARMONA MORA</t>
  </si>
  <si>
    <t>VICTOR MANUEL REYES MURILLO</t>
  </si>
  <si>
    <t>ALICIA PADILLA MARQUEZ</t>
  </si>
  <si>
    <t>ELIZABETH AZAETA GUZMAN</t>
  </si>
  <si>
    <t>DANISSA DURAN CARO</t>
  </si>
  <si>
    <t>FARINA ROJAS MUÑOZ</t>
  </si>
  <si>
    <t>YARITZA IVONNE MARQUEZ DOMINGUEZ</t>
  </si>
  <si>
    <t>LIZETH MEDRANO FIERRO</t>
  </si>
  <si>
    <t>LIZETH YADIRA REGALADO MARTINEZ</t>
  </si>
  <si>
    <t>LUZ VIOLETA CORDOVA SAUCEDO</t>
  </si>
  <si>
    <t>ALAN VAZQUEZ MARTINEZ</t>
  </si>
  <si>
    <t>HORACIO  NAJERA REGALADO</t>
  </si>
  <si>
    <t>OMAR BAZAN FLORES</t>
  </si>
  <si>
    <t>PAULO ALBERTO MONTES SIGALA</t>
  </si>
  <si>
    <t>KAROL EVELYN PAYAN ARZATE</t>
  </si>
  <si>
    <t>PABLO ISRAEL ESPARZA SAENZ</t>
  </si>
  <si>
    <t>GUADALUPE SALGADO RETANA</t>
  </si>
  <si>
    <t>ANDRES RAUL TRUJILLO RODRIGUEZ</t>
  </si>
  <si>
    <t>MARCELA  DUARTE CHACON</t>
  </si>
  <si>
    <t>VIOLETA MARGARITA GARCIA  SAGARNAGA</t>
  </si>
  <si>
    <t>CARLOS ANDRES ORTIZ GONZALEZ</t>
  </si>
  <si>
    <t>MANUEL YAÑEZ JACOBO</t>
  </si>
  <si>
    <t>REBECA MALDONADO MADRAZO</t>
  </si>
  <si>
    <t>NIEVES AURORA CARRILLO MALOOF</t>
  </si>
  <si>
    <t>ERICK ERNESTO VALENCIANO MENDEZ</t>
  </si>
  <si>
    <t>ROBERTO ALEJANDRO GOMEZ IRIGOYEN</t>
  </si>
  <si>
    <t>JESUS EDUARDO GONZALEZ SIERRA</t>
  </si>
  <si>
    <t>08APT0001F</t>
  </si>
  <si>
    <t>JEFE DE PROYECTO</t>
  </si>
  <si>
    <t>ADMIVO TECNICO ESPECIALISTA</t>
  </si>
  <si>
    <t>SUBJEFE TECNICO ESPECIALISTA</t>
  </si>
  <si>
    <t>SUBJEFE TÉCNICO ESPECIALISTA</t>
  </si>
  <si>
    <t>DIRECTOR GRAL EST</t>
  </si>
  <si>
    <t>SUBCOORDINADOR</t>
  </si>
  <si>
    <t>ASISTENTE DE SERVICIOS BASICOS</t>
  </si>
  <si>
    <t>TECNICO EN GRAFICACION</t>
  </si>
  <si>
    <t>COORDINADOR EJECUTIVO II</t>
  </si>
  <si>
    <t>JEFE DE UNIDAD</t>
  </si>
  <si>
    <t>02</t>
  </si>
  <si>
    <t>08</t>
  </si>
  <si>
    <t>CF33206</t>
  </si>
  <si>
    <t>COMD970808B27</t>
  </si>
  <si>
    <t>COMD970808MCHNRY01</t>
  </si>
  <si>
    <t>DAYAN PAMELA CONTRERAS MARTEL</t>
  </si>
  <si>
    <t>SIN GOCE DE SUELDO</t>
  </si>
  <si>
    <t>T08201</t>
  </si>
  <si>
    <t>TÉCNICO EN GRAFICACIÓN</t>
  </si>
  <si>
    <t>APOYO PARA EL DEPARTAMENTO</t>
  </si>
  <si>
    <t>LOME770219IT2</t>
  </si>
  <si>
    <t>LOME770219MCHRRL06</t>
  </si>
  <si>
    <t>ELIZABETH LOERA MARTINEZ</t>
  </si>
  <si>
    <t>8310110030025S1201</t>
  </si>
  <si>
    <t>00</t>
  </si>
  <si>
    <t>S01201</t>
  </si>
  <si>
    <t>99999999</t>
  </si>
  <si>
    <t>08DPT0001C</t>
  </si>
  <si>
    <t>PREFECTURA</t>
  </si>
  <si>
    <t>NECESIDADES DEL PLANTEL</t>
  </si>
  <si>
    <t>DGE/150/2023</t>
  </si>
  <si>
    <t>RASL760915RG1</t>
  </si>
  <si>
    <t>RASL760915MJCMNZ06</t>
  </si>
  <si>
    <t>LUZ TRINIDAD RAMIREZ SANTANA</t>
  </si>
  <si>
    <t>8310110030025CFG33204</t>
  </si>
  <si>
    <t>CF33204</t>
  </si>
  <si>
    <t>FORMACION TECNICA</t>
  </si>
  <si>
    <t>Sin goce de sueldo</t>
  </si>
  <si>
    <t>SAP/214/2026</t>
  </si>
  <si>
    <t>PERSONAL TÉCNICO</t>
  </si>
  <si>
    <t>A03202</t>
  </si>
  <si>
    <t>SECRETARIA "c"</t>
  </si>
  <si>
    <t>B</t>
  </si>
  <si>
    <t>I</t>
  </si>
  <si>
    <t>P</t>
  </si>
  <si>
    <t>II</t>
  </si>
  <si>
    <t>III</t>
  </si>
  <si>
    <t>A</t>
  </si>
  <si>
    <t>CF4201</t>
  </si>
  <si>
    <t>SECRETARIA "B"</t>
  </si>
  <si>
    <t>CF18201</t>
  </si>
  <si>
    <t>AUXILIAR DE SEGURIDAD</t>
  </si>
  <si>
    <t>CF18203</t>
  </si>
  <si>
    <t>SUPERVISOR DE MANTENIMIENTO</t>
  </si>
  <si>
    <t>CF19201</t>
  </si>
  <si>
    <t>TUTOR ESCOLAR</t>
  </si>
  <si>
    <t>CF21202</t>
  </si>
  <si>
    <t>ASISTENTE ESCOLAR Y SOCIAL</t>
  </si>
  <si>
    <t>CF33202</t>
  </si>
  <si>
    <t>TECNICO EN CONTABILIDAD</t>
  </si>
  <si>
    <t>CF33203</t>
  </si>
  <si>
    <t>TECNICO FINANCIERO</t>
  </si>
  <si>
    <t>CF34201</t>
  </si>
  <si>
    <t>TECNICO BIBLIOTECARIO</t>
  </si>
  <si>
    <t>CF34202</t>
  </si>
  <si>
    <t>PROMOTOR CULTURAL Y DEPORTIVO</t>
  </si>
  <si>
    <t>CF34205</t>
  </si>
  <si>
    <t>ADMINISTRATIVO TECNICO ESPECIALISTA</t>
  </si>
  <si>
    <t>ED01201</t>
  </si>
  <si>
    <t>TECNICO EN MATERIALES DIDACTICOS</t>
  </si>
  <si>
    <t>ASISTENTE EN SERVICIOS BASICOS</t>
  </si>
  <si>
    <t>S01202</t>
  </si>
  <si>
    <t>AXILIAR DE SERVICIOS GENERALES</t>
  </si>
  <si>
    <t>TECNICO EN GRATIFICACION</t>
  </si>
  <si>
    <t>CF4202</t>
  </si>
  <si>
    <t>SECRETARIA "A"</t>
  </si>
  <si>
    <t>SECRETARIA DE APOYOS DIVERSOS</t>
  </si>
  <si>
    <t>OPERADOR DE SERVICIOS BASICOS</t>
  </si>
  <si>
    <t>CF18202</t>
  </si>
  <si>
    <t>L5XATEC</t>
  </si>
  <si>
    <t>TECNICO INSTRUCTOR "A"</t>
  </si>
  <si>
    <t>L5XC</t>
  </si>
  <si>
    <t>PROFESOR INSTRUCTOR "C"</t>
  </si>
  <si>
    <t xml:space="preserve">A </t>
  </si>
  <si>
    <t>L5XCBI</t>
  </si>
  <si>
    <t>TECNICO CB I</t>
  </si>
  <si>
    <t>L5XCBII</t>
  </si>
  <si>
    <t>TECNICO CB II</t>
  </si>
  <si>
    <t>N02</t>
  </si>
  <si>
    <t>AUXILIAR DE SERVICIOS GENERALES</t>
  </si>
  <si>
    <t>N04</t>
  </si>
  <si>
    <t>N05</t>
  </si>
  <si>
    <t>SECRETARIA C</t>
  </si>
  <si>
    <t>CF04201</t>
  </si>
  <si>
    <t>SECRETARIA B</t>
  </si>
  <si>
    <t>N07</t>
  </si>
  <si>
    <t>N09</t>
  </si>
  <si>
    <t>N13</t>
  </si>
  <si>
    <t>D00011</t>
  </si>
  <si>
    <t>OB2</t>
  </si>
  <si>
    <t>N15</t>
  </si>
  <si>
    <t>D004</t>
  </si>
  <si>
    <t>DIRECTOR DEL PLANTEL B Y C II</t>
  </si>
  <si>
    <t>NB2</t>
  </si>
  <si>
    <t>D00014</t>
  </si>
  <si>
    <t>F</t>
  </si>
  <si>
    <t>P2</t>
  </si>
  <si>
    <t>SALARIO BASE</t>
  </si>
  <si>
    <t>1999-09-18</t>
  </si>
  <si>
    <t>9999-99-99</t>
  </si>
  <si>
    <t>P3</t>
  </si>
  <si>
    <t>NUPCIAS</t>
  </si>
  <si>
    <t>P1</t>
  </si>
  <si>
    <t>DESARROLLO Y CAPACITACION</t>
  </si>
  <si>
    <t>PRIMA DOMINICAL</t>
  </si>
  <si>
    <t>ESTIMULO POR PRODUCTIVIDAD</t>
  </si>
  <si>
    <t>COMPENSACION GARANTIZADA</t>
  </si>
  <si>
    <t>DIAS ECONOMICOS</t>
  </si>
  <si>
    <t>AJUSTE SALARIAL</t>
  </si>
  <si>
    <t>DIAS DE DESCANSO OBLIGATORIO</t>
  </si>
  <si>
    <t>PUNTUALIDAD Y ASISTENCIA</t>
  </si>
  <si>
    <t>CANASTILLA MATERNAL</t>
  </si>
  <si>
    <t>AYUDA UTILES ESCOLARES</t>
  </si>
  <si>
    <t>ESTIMULO 10 DE MAYO</t>
  </si>
  <si>
    <t>APARATOS ORTOPEDICOS</t>
  </si>
  <si>
    <t>ANTEOJOS O LENTES DE CONTACTO</t>
  </si>
  <si>
    <t>GUARDERIA</t>
  </si>
  <si>
    <t>PRIMA DE ANTIGÜEDAD</t>
  </si>
  <si>
    <t>DESPENSA</t>
  </si>
  <si>
    <t>PREVISION MULTIPLE</t>
  </si>
  <si>
    <t>2011-11-16</t>
  </si>
  <si>
    <t>AYUDA PARA TITULACION</t>
  </si>
  <si>
    <t>D</t>
  </si>
  <si>
    <t>100</t>
  </si>
  <si>
    <t>D3</t>
  </si>
  <si>
    <t>SEGURO DE DAÑOS FOVISSSTE</t>
  </si>
  <si>
    <t>SEGURO GENERAL AUTO</t>
  </si>
  <si>
    <t>2015-04-16</t>
  </si>
  <si>
    <t>ESTIMULO</t>
  </si>
  <si>
    <t>HORAS RECUPERADAS</t>
  </si>
  <si>
    <t>RETROACTIVO DE AGUINALDO</t>
  </si>
  <si>
    <t>2014-11-16</t>
  </si>
  <si>
    <t>D1</t>
  </si>
  <si>
    <t>I.S.R.</t>
  </si>
  <si>
    <t>D2</t>
  </si>
  <si>
    <t>CUOTA SINDICAL SPACONALEP</t>
  </si>
  <si>
    <t>PENSION ALIMENTICIA</t>
  </si>
  <si>
    <t>PRESTAMO AYUDATE</t>
  </si>
  <si>
    <t>2022-06-15</t>
  </si>
  <si>
    <t>CHIHUAHA</t>
  </si>
  <si>
    <t>UIOM910617AH6</t>
  </si>
  <si>
    <t>UIOM910617MCHRRR00</t>
  </si>
  <si>
    <t>MARIBEL URIZA ORTIZ</t>
  </si>
  <si>
    <t>8310110010025L5XC15</t>
  </si>
  <si>
    <t>Sin goce de sueldo o su refrendo</t>
  </si>
  <si>
    <t>MASS920625T67</t>
  </si>
  <si>
    <t>MASS920625MCHNTT05</t>
  </si>
  <si>
    <t>STEPHANIE MANCHA SOTO</t>
  </si>
  <si>
    <t>831011003025S01201</t>
  </si>
  <si>
    <t>CAJM671130A58</t>
  </si>
  <si>
    <t>CAJM671130HCHRRR04</t>
  </si>
  <si>
    <t>MAURO GERARDO CARRILLO JUAREZ</t>
  </si>
  <si>
    <t>8310110010025L5XCBII20</t>
  </si>
  <si>
    <t>25</t>
  </si>
  <si>
    <t>GOCE</t>
  </si>
  <si>
    <t>Incapacidad medica mayor a una quincena o us refrendo</t>
  </si>
  <si>
    <t>CEBE680921RL5</t>
  </si>
  <si>
    <t>CEBE680921HCHNCL06</t>
  </si>
  <si>
    <t>ELEAZAR  MATEO CENICEROS  BECERRA</t>
  </si>
  <si>
    <t>8310110010025L5XC12</t>
  </si>
  <si>
    <t>12.00</t>
  </si>
  <si>
    <t>HESM4812063X7</t>
  </si>
  <si>
    <t>HESM481206HDFRGR09</t>
  </si>
  <si>
    <t>MARIO HERNANDEZ SEGURA</t>
  </si>
  <si>
    <t>8310110010025L5XC19</t>
  </si>
  <si>
    <t>MOTJ521007RU5</t>
  </si>
  <si>
    <t>MOTJ521007HCHRRS02</t>
  </si>
  <si>
    <t>JESUS ALBERTO MORENO TORRES</t>
  </si>
  <si>
    <t>831011003025A03202</t>
  </si>
  <si>
    <t>Prepensionaria o su refrendo</t>
  </si>
  <si>
    <t>CACM660522B70</t>
  </si>
  <si>
    <t>CACM660522HCHNHR08</t>
  </si>
  <si>
    <t>MARIO RUBEN CANO CHEW</t>
  </si>
  <si>
    <t>DICM9205067Q5</t>
  </si>
  <si>
    <t>DICM920506HCHZMN08</t>
  </si>
  <si>
    <t>JOSE MANUEL  DIAZ CAMPOS</t>
  </si>
  <si>
    <t>DIAM641007CI5</t>
  </si>
  <si>
    <t>DIAM641007HCHZCN00</t>
  </si>
  <si>
    <t>MANUEL DIAZ ACOSTA</t>
  </si>
  <si>
    <t>EAGK970612PZ9</t>
  </si>
  <si>
    <t>EAGK970612MCHSNR08</t>
  </si>
  <si>
    <t>KAREN PATRICIA ESPARZA GONZALEZ</t>
  </si>
  <si>
    <t>GAGJ681211368</t>
  </si>
  <si>
    <t>GAGJ681211HCHLBS02</t>
  </si>
  <si>
    <t>JESUS GALAVIZ GABALDON</t>
  </si>
  <si>
    <t>GADE730513AY2</t>
  </si>
  <si>
    <t>GADE730513HCHRZL06</t>
  </si>
  <si>
    <t>ELIAS GARCIA DIAZ</t>
  </si>
  <si>
    <t>GARG760607HY8</t>
  </si>
  <si>
    <t>GARG760607HCHSMS07</t>
  </si>
  <si>
    <t>GUSTAVO ALONSO GASCA RAMIREZ</t>
  </si>
  <si>
    <t>GOAE940105LD4</t>
  </si>
  <si>
    <t>GOAE940105MCHNGL09</t>
  </si>
  <si>
    <t>ELDA RAYENARY GONZALEZ AGUILAR</t>
  </si>
  <si>
    <t>GOBS630720GU7</t>
  </si>
  <si>
    <t>GOBS630720MCHNLL02</t>
  </si>
  <si>
    <t>SILVIA CECILIA GONZALEZ BALDERRAMA</t>
  </si>
  <si>
    <t>GUSL800307M72</t>
  </si>
  <si>
    <t>GUSL800307MCHTNL01</t>
  </si>
  <si>
    <t>LILIANA GUTIERREZ SANDOVAL</t>
  </si>
  <si>
    <t>HENB690816339</t>
  </si>
  <si>
    <t>HENB690816MCHRVL07</t>
  </si>
  <si>
    <t>BLANCA IRENE HERRERA NAVARRETE</t>
  </si>
  <si>
    <t>IAAM650713G14</t>
  </si>
  <si>
    <t>IAAM650713HCLBRR06</t>
  </si>
  <si>
    <t>MARTIN GENARO IBARRA ARREDONDO</t>
  </si>
  <si>
    <t>JUML900129LR8</t>
  </si>
  <si>
    <t>JUML900129HCHRNS05</t>
  </si>
  <si>
    <t>LUIS ESTEBAN JUAREZ MONJE</t>
  </si>
  <si>
    <t>JUVD951202BR4</t>
  </si>
  <si>
    <t>JUVD951202HCHRLN06</t>
  </si>
  <si>
    <t>DANIEL FRANCISCO JUAREZ VILLALOBOS</t>
  </si>
  <si>
    <t>JUGA720809R10</t>
  </si>
  <si>
    <t>JUGA720809MCHRRL05</t>
  </si>
  <si>
    <t>ALMA VERONICA JURADO GARCIA</t>
  </si>
  <si>
    <t>LOPO671113I30</t>
  </si>
  <si>
    <t>LOPO671113HCHPRS00</t>
  </si>
  <si>
    <t>OSCAR BENJAMIN LOPEZ PEREZ</t>
  </si>
  <si>
    <t>LOCS740722BY1</t>
  </si>
  <si>
    <t>LOCS740722MCHYSN03</t>
  </si>
  <si>
    <t>SANDRA LOYA CASTAÑEDA</t>
  </si>
  <si>
    <t>MAGX831124M26</t>
  </si>
  <si>
    <t>MAGX831124MCHRZC06</t>
  </si>
  <si>
    <t>XOCHITL CRISTINA MARTINEZ GUZMAN</t>
  </si>
  <si>
    <t>MAAO630619496</t>
  </si>
  <si>
    <t>MAAO630619HCHRLS06</t>
  </si>
  <si>
    <t>OSWALDO MARTINEZ ALMAZAN</t>
  </si>
  <si>
    <t>MERA640505HY3</t>
  </si>
  <si>
    <t>MERA640505HCHNYR01</t>
  </si>
  <si>
    <t>ARMANDO MENDEZ REYES</t>
  </si>
  <si>
    <t>MOAP870129UT9</t>
  </si>
  <si>
    <t>MOAP870129MCHLCT09</t>
  </si>
  <si>
    <t>PATRICIA ARALI MOLINA ACOSTA</t>
  </si>
  <si>
    <t>MOSF7009259L5</t>
  </si>
  <si>
    <t>MOSF700925HCHRTR02</t>
  </si>
  <si>
    <t>FERNANDO ALBERTO MORA SOTO</t>
  </si>
  <si>
    <t>NAOG680625QA5</t>
  </si>
  <si>
    <t>NAOG680625HCHRRL00</t>
  </si>
  <si>
    <t>GUILLERMO NICOLAS NARVAEZ ORDAZ</t>
  </si>
  <si>
    <t>OIFC681219UM3</t>
  </si>
  <si>
    <t>OIFC681219MCHLLL07</t>
  </si>
  <si>
    <t>CLAUDIA SUSANA OLIVAS FLORES</t>
  </si>
  <si>
    <t>QUHM750313QX2</t>
  </si>
  <si>
    <t>QUHM750313HZSNZN02</t>
  </si>
  <si>
    <t>MANUEL QUINTERO HUIZAR</t>
  </si>
  <si>
    <t>RASL 760915RG1</t>
  </si>
  <si>
    <t>REAJ9404058T5</t>
  </si>
  <si>
    <t>REAJ940405HCHYLS08</t>
  </si>
  <si>
    <t>JESUS ARMANDO REYES ALVARADO</t>
  </si>
  <si>
    <t>ROVB9202105WA</t>
  </si>
  <si>
    <t>ROVB920210HCHDLR05</t>
  </si>
  <si>
    <t>BRYAN ARMANDO RODRIGUEZ VALVERDE</t>
  </si>
  <si>
    <t>ROCG710423BI2</t>
  </si>
  <si>
    <t>ROCG710423MCHDNL05</t>
  </si>
  <si>
    <t>GILDA ALEJANDRINA RODRIGUEZ CANO</t>
  </si>
  <si>
    <t>RUDA711227IH4</t>
  </si>
  <si>
    <t>RUDA711227HCHLLR08</t>
  </si>
  <si>
    <t>ARTURO RUELAS DELGADO</t>
  </si>
  <si>
    <t>SOCL720714AD4</t>
  </si>
  <si>
    <t>SOCL720714MCHLRR06</t>
  </si>
  <si>
    <t>LAURA ROSA SOLIS CARRILLO</t>
  </si>
  <si>
    <t>SOPF600927M49</t>
  </si>
  <si>
    <t>SOPF600927MCHTRR08</t>
  </si>
  <si>
    <t>FERNANDA SOTELO PEREZ</t>
  </si>
  <si>
    <t>TOEB620314DK2</t>
  </si>
  <si>
    <t>TOEB620314HCHRNR09</t>
  </si>
  <si>
    <t>BERNARDO TORRES ENRIQUEZ</t>
  </si>
  <si>
    <t>TOLF901203UG1</t>
  </si>
  <si>
    <t>TOLF901203HCHRZR07</t>
  </si>
  <si>
    <t>FRANCISCO JAVIER TORRES LOZOYA</t>
  </si>
  <si>
    <t>VAAH770519CJ9</t>
  </si>
  <si>
    <t>VAAH770519HCHZRC04</t>
  </si>
  <si>
    <t>HECTOR MANUEL VAZQUEZ ARMENDARIZ</t>
  </si>
  <si>
    <t>VIRC720302LS1</t>
  </si>
  <si>
    <t>VIRC720302MCHLVR06</t>
  </si>
  <si>
    <t>MARIA CRISTINA VILLAGRAN RIVERA</t>
  </si>
  <si>
    <t>VIJD921113BZ7</t>
  </si>
  <si>
    <t>VIJD921113HCHLRG00</t>
  </si>
  <si>
    <t>DIEGO EMMANUEL VILLALBA JUAREZ</t>
  </si>
  <si>
    <t>AUAJ750122A5A</t>
  </si>
  <si>
    <t>AUAJ750122HCHGGS03</t>
  </si>
  <si>
    <t>JESUS AGUILAR AGUILAR</t>
  </si>
  <si>
    <t>AULE8612293K4</t>
  </si>
  <si>
    <t>AULE861229MCHGRL05</t>
  </si>
  <si>
    <t xml:space="preserve">ELDA EUNICE AGUIRRE LOERA </t>
  </si>
  <si>
    <t>AAMF560125R89</t>
  </si>
  <si>
    <t>AAMF560125HCHLNL07</t>
  </si>
  <si>
    <t>FLAVIO RAUL  ALVAREZ MONTOYA</t>
  </si>
  <si>
    <t>AATL801210PB4</t>
  </si>
  <si>
    <t>AATL801210MCHLNR06</t>
  </si>
  <si>
    <t>LOURDES ADRIANA ALVAREZ TINTTORI</t>
  </si>
  <si>
    <t>AOAS650531BUA</t>
  </si>
  <si>
    <t>AOAS650531MCHNGC00</t>
  </si>
  <si>
    <t>MA. DEL SOCORRO ANCHONDO AGUIRRE</t>
  </si>
  <si>
    <t>AELM830529PM2</t>
  </si>
  <si>
    <t>AELM830529MCHNZR04</t>
  </si>
  <si>
    <t xml:space="preserve">MARHEC ANDERSON LOZANO </t>
  </si>
  <si>
    <t>AARP801213GG6</t>
  </si>
  <si>
    <t>AARP801213HCHVDD14</t>
  </si>
  <si>
    <t>PEDRO ALONSO AVALOS RODARTE</t>
  </si>
  <si>
    <t>AIOM820517TC5</t>
  </si>
  <si>
    <t>AIOM820517MCHVLR08</t>
  </si>
  <si>
    <t>MARIANA AVILA  OLIVAS</t>
  </si>
  <si>
    <t>AAGJ821023VC5</t>
  </si>
  <si>
    <t>AAGJ821023MCHZZS17</t>
  </si>
  <si>
    <t>JESSICA CORAL AZAETA GUZMAN</t>
  </si>
  <si>
    <t>BAFR630210M78</t>
  </si>
  <si>
    <t>BAFR630210HCHQRC02</t>
  </si>
  <si>
    <t>RICARDO BAQUERA  FRESCAS</t>
  </si>
  <si>
    <t>BAAA801202930</t>
  </si>
  <si>
    <t>BAAA801202HCHRLL09</t>
  </si>
  <si>
    <t>ALBERTO GUERRERO BARRAZA ALVAREZ</t>
  </si>
  <si>
    <t>BURS661015RT6</t>
  </si>
  <si>
    <t>BURS661015HCHSSL07</t>
  </si>
  <si>
    <t>SALVADOR  BUSTILLOS RASCON</t>
  </si>
  <si>
    <t>BUGM820119L29</t>
  </si>
  <si>
    <t>BUGM820119HCHSNR06</t>
  </si>
  <si>
    <t>MARIO BUSTILLO GONZALEZ</t>
  </si>
  <si>
    <t>CAAM640422S63</t>
  </si>
  <si>
    <t>CAAM640422MCHMRR08</t>
  </si>
  <si>
    <t>MARTHA LETICIA CAMPOS ARISMENDI</t>
  </si>
  <si>
    <t>CARG7105218G9</t>
  </si>
  <si>
    <t>CARG710521HCHMMR07</t>
  </si>
  <si>
    <t>GERARDO CAMPOS RAMIREZ</t>
  </si>
  <si>
    <t>CASR730827BZ2</t>
  </si>
  <si>
    <t>CASR730827HCHNTM09</t>
  </si>
  <si>
    <t>RAMON ARMANDO CANO SOTO</t>
  </si>
  <si>
    <t>CAON860317HLO</t>
  </si>
  <si>
    <t>CAON860317MCHRCL00</t>
  </si>
  <si>
    <t>NALLELY  YESENIA CARRASCO OCHOA</t>
  </si>
  <si>
    <t>CEMC581222Q78</t>
  </si>
  <si>
    <t>CEMC581222MCHRLL09</t>
  </si>
  <si>
    <t>CLARA CERVANTES  MELENDEZ</t>
  </si>
  <si>
    <t>CAJF670208887</t>
  </si>
  <si>
    <t>CAJF670208HCHHRR03</t>
  </si>
  <si>
    <t>FERNANDO CHACON JURADO</t>
  </si>
  <si>
    <t>CAPL710118773</t>
  </si>
  <si>
    <t>CAPL710118MCHHRL07</t>
  </si>
  <si>
    <t>LILIANA TERESA CHAVEZ PROA</t>
  </si>
  <si>
    <t>CAGL640918UT9</t>
  </si>
  <si>
    <t>CAGL640918MCHHMR07</t>
  </si>
  <si>
    <t>MARIA DE LOURDES CHAVIRA GOMEZ</t>
  </si>
  <si>
    <t>CULT860821MM2</t>
  </si>
  <si>
    <t>CULT860821MDFDGN17</t>
  </si>
  <si>
    <t xml:space="preserve">TANIA CUADROS LUGO </t>
  </si>
  <si>
    <t>CUOF861231PS7</t>
  </si>
  <si>
    <t>CUOF860821MDFDGN09</t>
  </si>
  <si>
    <t>FELIPE CUETO OGAZ</t>
  </si>
  <si>
    <t>SAJJ951117NL3</t>
  </si>
  <si>
    <t>SAJJ951117HDGNRV06</t>
  </si>
  <si>
    <t>JAVIER IVAN DE LOS SANTOS JUAREZ</t>
  </si>
  <si>
    <t>DOTM5605051B1</t>
  </si>
  <si>
    <t>DOTM560505MCHMRR05</t>
  </si>
  <si>
    <t>MARGARITA DOMINGUEZ  TREVIZO</t>
  </si>
  <si>
    <t>EOOC700117F69</t>
  </si>
  <si>
    <t>EOOC700117HCHSRR08</t>
  </si>
  <si>
    <t>CARLOS ESCOBEDO ORTEGA</t>
  </si>
  <si>
    <t>EACM621211KN0</t>
  </si>
  <si>
    <t>EACM621211HCHSHR04</t>
  </si>
  <si>
    <t>JOSE MARTIN ESPARZA CHAVEZ</t>
  </si>
  <si>
    <t>EADR661019BU9</t>
  </si>
  <si>
    <t>EADR661019HCHSZM08</t>
  </si>
  <si>
    <t>RAMON ESPARZA DIAZ</t>
  </si>
  <si>
    <t>EILJ680419MGO</t>
  </si>
  <si>
    <t>EILJ680419HCHSNR05</t>
  </si>
  <si>
    <t>JORGE ALBERTO  ESPINOZA  LUNA</t>
  </si>
  <si>
    <t>FOFL641113DP1</t>
  </si>
  <si>
    <t>FOFL641113HCHLLS06</t>
  </si>
  <si>
    <t>LUIS  FLORES  FLORES</t>
  </si>
  <si>
    <t>FOGN880828K87</t>
  </si>
  <si>
    <t>FOGN880828MCHNRR05</t>
  </si>
  <si>
    <t>NORMA JUDITH FONTES GUERRERO</t>
  </si>
  <si>
    <t>FIFH820224MM8</t>
  </si>
  <si>
    <t>FIFH820224HCHRRB06</t>
  </si>
  <si>
    <t>HEBER FRIAS FRIAS</t>
  </si>
  <si>
    <t>GAVF750826318</t>
  </si>
  <si>
    <t>GAVF750826HCHLLR05</t>
  </si>
  <si>
    <t>FRANCISCO AGUSTIN GALLEGOS  VILLASEÑOR</t>
  </si>
  <si>
    <t>GAMR760920E78</t>
  </si>
  <si>
    <t>GAMR760920MCHLNT06</t>
  </si>
  <si>
    <t>RUTH GALLEGOS  MONARCA</t>
  </si>
  <si>
    <t>GALR830327972</t>
  </si>
  <si>
    <t>GALR830327MCHRYS00</t>
  </si>
  <si>
    <t xml:space="preserve">ROSA HERLINDA GARCIA LOYA </t>
  </si>
  <si>
    <t>GALJ810323DU3</t>
  </si>
  <si>
    <t>GALJ810323HCHRZS03</t>
  </si>
  <si>
    <t>JESUS SAUL GARCIA  LOZANO</t>
  </si>
  <si>
    <t>GAMG821026JM8</t>
  </si>
  <si>
    <t>GAMG821026HDGRRB08</t>
  </si>
  <si>
    <t>GABINO GARCIA  MARRUFO</t>
  </si>
  <si>
    <t>GAVV7810103W7</t>
  </si>
  <si>
    <t>GAVV781010MCHRZR06</t>
  </si>
  <si>
    <t>VERONICA GARDEA  VAZQUEZ</t>
  </si>
  <si>
    <t>GOAC860518J59</t>
  </si>
  <si>
    <t>GOAC860518HCHMVR06</t>
  </si>
  <si>
    <t>CARLOS JOEL GOMEZ AVILA</t>
  </si>
  <si>
    <t>GOHS731228LU7</t>
  </si>
  <si>
    <t>GOHS731228HCHNLM00</t>
  </si>
  <si>
    <t xml:space="preserve">SIMON GONZALEZ HOLGUIN </t>
  </si>
  <si>
    <t>GUQA791021JV0</t>
  </si>
  <si>
    <t>GUQA791021MCHRXD00</t>
  </si>
  <si>
    <t xml:space="preserve">ADDAI GUERRERO QUIÑONEZ </t>
  </si>
  <si>
    <t>HEAM7409112X6</t>
  </si>
  <si>
    <t>HEAM740911MCHRRR00</t>
  </si>
  <si>
    <t>MARCELA HERNANDEZ ARMENDARIZ</t>
  </si>
  <si>
    <t>HERA781214D5A</t>
  </si>
  <si>
    <t>HERA781214HCHRMR02</t>
  </si>
  <si>
    <t>AARON TERCERO HERNANDEZ ROMO</t>
  </si>
  <si>
    <t>JAVY9606133Y1</t>
  </si>
  <si>
    <t>JAVY960613MCHVLS01</t>
  </si>
  <si>
    <t xml:space="preserve">YASMIN BERENICE JAVIER VALLE </t>
  </si>
  <si>
    <t>JIVG670122BN0</t>
  </si>
  <si>
    <t>JIVG670122HCHMLD01</t>
  </si>
  <si>
    <t>GAUDENCIO JIMENEZ VALENTIN</t>
  </si>
  <si>
    <t>LESO760401T71</t>
  </si>
  <si>
    <t>LESO760401HCHLXM07</t>
  </si>
  <si>
    <t>OMAR LEAL SEAÑEZ</t>
  </si>
  <si>
    <t>LOGM811218IW7</t>
  </si>
  <si>
    <t>LOGM811218MCHRNY01</t>
  </si>
  <si>
    <t>MYRNA GUADALUPE LOERA GONZALEZ</t>
  </si>
  <si>
    <t>LOMM630709QH3</t>
  </si>
  <si>
    <t>LOMM630709MCHPRR06</t>
  </si>
  <si>
    <t>MIRIAM CAROLINA  LOPEZ  MARQUEZ</t>
  </si>
  <si>
    <t>LOHL711219AQ3</t>
  </si>
  <si>
    <t>LOHL711219MCHYRL02</t>
  </si>
  <si>
    <t>LILIANA IVONNE LOYA  HERNANDEZ</t>
  </si>
  <si>
    <t>LOLG740912F81</t>
  </si>
  <si>
    <t>LOLG740912HCHZNR06</t>
  </si>
  <si>
    <t>GERARDO LOZOYA LINARES</t>
  </si>
  <si>
    <t>MAGP631129C83</t>
  </si>
  <si>
    <t>MAGP631129HCHRNR03</t>
  </si>
  <si>
    <t>PERFECTO MARQUEZ GONZALEZ</t>
  </si>
  <si>
    <t>MACC861013NB9</t>
  </si>
  <si>
    <t>MACC861013HCHRLR03</t>
  </si>
  <si>
    <t>CARLOS ISAAC MARRUFO CALDERON</t>
  </si>
  <si>
    <t>MEPP891226PBI</t>
  </si>
  <si>
    <t>MEPP891226MCHNZT02</t>
  </si>
  <si>
    <t>PATSY MENDEZ PAZ</t>
  </si>
  <si>
    <t>MOLE860504J69</t>
  </si>
  <si>
    <t>MOLE830504HCHRNR03</t>
  </si>
  <si>
    <t>ERICK OMAR MORENO LUNA</t>
  </si>
  <si>
    <t>MURE810806B14</t>
  </si>
  <si>
    <t>MURE810806HCHXJM08</t>
  </si>
  <si>
    <t>EMMANUEL MUÑOZ ROJAS</t>
  </si>
  <si>
    <t>OIAO791026IM2</t>
  </si>
  <si>
    <t>OIAO791026HCHLPS00</t>
  </si>
  <si>
    <t>OSCAR ERNESTO OLIVAS APONTE</t>
  </si>
  <si>
    <t>OELL741205V97</t>
  </si>
  <si>
    <t>OLL741202MCHRZZ05</t>
  </si>
  <si>
    <t xml:space="preserve">LUZ AMALIA ORTEGA LOZANO </t>
  </si>
  <si>
    <t>OEZH720627D54</t>
  </si>
  <si>
    <t>OEZH720627HCHRBG04</t>
  </si>
  <si>
    <t>HUGO ORTEGA ZUBIATE</t>
  </si>
  <si>
    <t>PAGM7008098P1</t>
  </si>
  <si>
    <t>PAGM700809HCHRRR01</t>
  </si>
  <si>
    <t>MAURO RUBEN PARADA GRANADOS</t>
  </si>
  <si>
    <t>PARF590815ED3</t>
  </si>
  <si>
    <t>PARF590815MVZVSL20</t>
  </si>
  <si>
    <t>FELICITAS  PAVON ROSAS</t>
  </si>
  <si>
    <t>PECA750727I8A</t>
  </si>
  <si>
    <t>PECA750727HJCRRL03</t>
  </si>
  <si>
    <t>JOSE ALEJANDRO PEREZ CORTES</t>
  </si>
  <si>
    <t>PIRL7804262E7</t>
  </si>
  <si>
    <t>PIRL780426MCHXZZ09</t>
  </si>
  <si>
    <t>MARIA LIZETH PIÑON RUIZ</t>
  </si>
  <si>
    <t>PINR051011I61</t>
  </si>
  <si>
    <t>PINR051011HCHNVBA4</t>
  </si>
  <si>
    <t>ROBERTO PINTO NEVAREZ</t>
  </si>
  <si>
    <t>QURM640822CE7</t>
  </si>
  <si>
    <t>QURM640822MCHNZR02</t>
  </si>
  <si>
    <t>MARTINA LILIA QUINTANA  RUIZ</t>
  </si>
  <si>
    <t>RAGG600206G85</t>
  </si>
  <si>
    <t>RAGG600206MCHMTR04</t>
  </si>
  <si>
    <t>GRACIELA IMELDA RAMIREZ  GUTIERREZ</t>
  </si>
  <si>
    <t>RAMA741011N9A</t>
  </si>
  <si>
    <t>RAMA741011MCHMRN00</t>
  </si>
  <si>
    <t>ANABEL RAMOS  MORALES</t>
  </si>
  <si>
    <t>RARN711008BK5</t>
  </si>
  <si>
    <t>RARN711008MCHSMR09</t>
  </si>
  <si>
    <t>NORMA PATRICIA RASCON RAMIREZ</t>
  </si>
  <si>
    <t>RECN560808KM6</t>
  </si>
  <si>
    <t>RECN560808MCHYRR00</t>
  </si>
  <si>
    <t xml:space="preserve">MARIA NORMA REYES CARREON </t>
  </si>
  <si>
    <t>REOL730620M72</t>
  </si>
  <si>
    <t>REOL730620MCHYRC05</t>
  </si>
  <si>
    <t>LUCIA REYES ORTIZ</t>
  </si>
  <si>
    <t>RIMI820220GQ7</t>
  </si>
  <si>
    <t>RIMI820220HCHVCV02</t>
  </si>
  <si>
    <t>IVAN JOEL RIVERA MACIAS</t>
  </si>
  <si>
    <t>ROSL660422DP2</t>
  </si>
  <si>
    <t>ROSL660422HCHDLZ09</t>
  </si>
  <si>
    <t>MARIA DE LA LUZ  RODARTE  SOLIS</t>
  </si>
  <si>
    <t>ROAA871025FU9</t>
  </si>
  <si>
    <t>ROAA871025HCHDGL07</t>
  </si>
  <si>
    <t>ALBERTO RODRIGUEZ AGUIRRE</t>
  </si>
  <si>
    <t>ROGJ6301201E0</t>
  </si>
  <si>
    <t>ROGJ630120MCHDZS08</t>
  </si>
  <si>
    <t>MARIA DE JESUS RODRIGUEZ GUZMAN</t>
  </si>
  <si>
    <t>ROAL730412EQ6</t>
  </si>
  <si>
    <t>ROAL730412HCHJRS01</t>
  </si>
  <si>
    <t>LUIS JAVIER ROJAS ARAGONEZ</t>
  </si>
  <si>
    <t>ROPV750812QL5</t>
  </si>
  <si>
    <t>ROPV750812HCHMCC00</t>
  </si>
  <si>
    <t>VICTOR MANUEL ROMERO PACHECO</t>
  </si>
  <si>
    <t>ROTO850629550</t>
  </si>
  <si>
    <t>ROTO850629HCHNRS06</t>
  </si>
  <si>
    <t>OSCAR ARMANDO RONQUILLO TERAN</t>
  </si>
  <si>
    <t>ROVI820310797</t>
  </si>
  <si>
    <t>ROVI820310MCLNLV07</t>
  </si>
  <si>
    <t>IVAN RAMON RONQUILLO VILLALBA</t>
  </si>
  <si>
    <t>RUNH860818SE6</t>
  </si>
  <si>
    <t>RUNH860818HCHBJM07</t>
  </si>
  <si>
    <t>HUMBERTO ALONSO RUBIO NAJERA</t>
  </si>
  <si>
    <t>RUMS740226UR4</t>
  </si>
  <si>
    <t>RUMS740226MCHZRL09</t>
  </si>
  <si>
    <t>MARIA SOLEDAD RUIZ MARQUEZ</t>
  </si>
  <si>
    <t>SAQG720512BW2</t>
  </si>
  <si>
    <t>SAQG720512MCHNXD07</t>
  </si>
  <si>
    <t>MARIA GUADALUPE  SAENZ  QUIÑONEZ</t>
  </si>
  <si>
    <t>SAML8906214D7</t>
  </si>
  <si>
    <t>SAML890621HCHNRS01</t>
  </si>
  <si>
    <t>LUIS FERNANDO SANTACRUZ MARTINEZ</t>
  </si>
  <si>
    <t>SALA790501C1A</t>
  </si>
  <si>
    <t>SALA790501HCHNZL09</t>
  </si>
  <si>
    <t>ALDO ALI SANTILLAN LOZANO</t>
  </si>
  <si>
    <t>SIMJ990824I46</t>
  </si>
  <si>
    <t>SIMJ990824HVHNRN00</t>
  </si>
  <si>
    <t>JONATHAN EMMANUEL SINALOA MORALES</t>
  </si>
  <si>
    <t>SIML5803182A8</t>
  </si>
  <si>
    <t>SIML580318HCHLJS14</t>
  </si>
  <si>
    <t>JOSE LUIS CARLOS SILVEYRA MEJIA</t>
  </si>
  <si>
    <t>TAAD800122GU1</t>
  </si>
  <si>
    <t>TAAD800122HCHRRL07</t>
  </si>
  <si>
    <t>DELFINO TARIN ARMENDARIZ</t>
  </si>
  <si>
    <t>VEMA551027JGA</t>
  </si>
  <si>
    <t>VEMA551027HCHGRR06</t>
  </si>
  <si>
    <t>ARIEL VEGA MIRANDA</t>
  </si>
  <si>
    <t>VIAT9205015RA</t>
  </si>
  <si>
    <t>VIAT920501HCHLMT07</t>
  </si>
  <si>
    <t>TITO DAVID VILLALOBOS AMADOR</t>
  </si>
  <si>
    <t>VIPR570927K44</t>
  </si>
  <si>
    <t>VIPR570927HCHLYF07</t>
  </si>
  <si>
    <t>RAFAEL JESUS VILLEGAS PAYAN</t>
  </si>
  <si>
    <t>20108</t>
  </si>
  <si>
    <t>JOSE MANUEL DIAZ CAMPOS</t>
  </si>
  <si>
    <t>20402</t>
  </si>
  <si>
    <t>20401</t>
  </si>
  <si>
    <t>50401</t>
  </si>
  <si>
    <t>01</t>
  </si>
  <si>
    <t>GPAE940105MCHNGL09</t>
  </si>
  <si>
    <t>20215</t>
  </si>
  <si>
    <t>00.0</t>
  </si>
  <si>
    <t>20212</t>
  </si>
  <si>
    <t>20501</t>
  </si>
  <si>
    <t>20104</t>
  </si>
  <si>
    <t>LAURA ROSA SOLIS CARILLO</t>
  </si>
  <si>
    <t>20105</t>
  </si>
  <si>
    <t>1003</t>
  </si>
  <si>
    <t>9.00</t>
  </si>
  <si>
    <t>04</t>
  </si>
  <si>
    <t>07</t>
  </si>
  <si>
    <t>83101</t>
  </si>
  <si>
    <t>TECNICO CBI</t>
  </si>
  <si>
    <t>TECNICO CBII</t>
  </si>
  <si>
    <t>AUPC720823T59</t>
  </si>
  <si>
    <t>AUPC720823MZSGLL09</t>
  </si>
  <si>
    <t>CLARA AGUERO PALACIOS</t>
  </si>
  <si>
    <t>08DPT0007X</t>
  </si>
  <si>
    <t>DGE/159-A/2012</t>
  </si>
  <si>
    <t>LOCJ681030V96</t>
  </si>
  <si>
    <t>LOCJ681030HCHZLS07</t>
  </si>
  <si>
    <t>JESUS EDUARDO LOZOYA CALDERON</t>
  </si>
  <si>
    <t>RH/087/2013</t>
  </si>
  <si>
    <t>VASC8109266G6</t>
  </si>
  <si>
    <t>VASC810926MCHLLL08</t>
  </si>
  <si>
    <t>CLAUDIA VALVERDE SALAZAR</t>
  </si>
  <si>
    <t>DELEGADA SINDICAL ESTATAL</t>
  </si>
  <si>
    <t>COMISION SINDICAL POR TIEMPO COMPLETO</t>
  </si>
  <si>
    <t>DP/1086/2016</t>
  </si>
  <si>
    <t>SAAH8112053I5</t>
  </si>
  <si>
    <t>SAAH811205HCHNLC10</t>
  </si>
  <si>
    <t>HECTOR ABEL SANDOVAL ALDANA</t>
  </si>
  <si>
    <t>GACA790108U50</t>
  </si>
  <si>
    <t>GACA790108MCLLRN00</t>
  </si>
  <si>
    <t>ANA LILIANA GALLARDO DE LA CRUZ</t>
  </si>
  <si>
    <t>00XXX0000X</t>
  </si>
  <si>
    <t>AAMJ950720BR2</t>
  </si>
  <si>
    <t xml:space="preserve">AAMJ950720MCHRRC05 </t>
  </si>
  <si>
    <t>JACQUELINE ARANDA MARTINEZ</t>
  </si>
  <si>
    <t>CF02105</t>
  </si>
  <si>
    <t>COORDINADORA EJECUTIVA II</t>
  </si>
  <si>
    <t>ORIENTACION</t>
  </si>
  <si>
    <t>DGE/495/2023</t>
  </si>
  <si>
    <t>COCR830702UW4</t>
  </si>
  <si>
    <t>COCR830702HVZRDB00</t>
  </si>
  <si>
    <t>RUBEN OMAR CORTEZ CADENA</t>
  </si>
  <si>
    <t>APOYO EN PREFECTURA</t>
  </si>
  <si>
    <t>DGE/490/2023</t>
  </si>
  <si>
    <t>RAHI970901UW5</t>
  </si>
  <si>
    <t>RAHI970901MCHMRR01</t>
  </si>
  <si>
    <t>IRLANDA KARIME RAMIREZ HERNANDEZ</t>
  </si>
  <si>
    <t>APOYO EN TALLERES</t>
  </si>
  <si>
    <t>LORE9304089K5</t>
  </si>
  <si>
    <t>LORE930408HCHYSR01</t>
  </si>
  <si>
    <t>EARVIN MANUEL LOYA RIOS</t>
  </si>
  <si>
    <t>COMA6908143J5</t>
  </si>
  <si>
    <t xml:space="preserve">COXM690814HCHNXR11 </t>
  </si>
  <si>
    <t>MARIO ALBERTO CONTRERAS</t>
  </si>
  <si>
    <t>08DPT0002B</t>
  </si>
  <si>
    <t>CRONDOMALACIA DE LA RODILLA</t>
  </si>
  <si>
    <t>MOSG761016858</t>
  </si>
  <si>
    <t>MOSG761016HCLNNR06</t>
  </si>
  <si>
    <t>GERARDO MONTOYA SANCHEZ</t>
  </si>
  <si>
    <t>ENFRMEDAD RENAL CRONICA</t>
  </si>
  <si>
    <t>LOCA790201FP3</t>
  </si>
  <si>
    <t xml:space="preserve">LXCA790201HCHRSD09 </t>
  </si>
  <si>
    <t>ADRIAN FRANCISCO LOERA CASGTRO</t>
  </si>
  <si>
    <t>E3725</t>
  </si>
  <si>
    <t>FRACTURA DE EPIFISIS SUPERIOR</t>
  </si>
  <si>
    <t>LOCA790201FP4</t>
  </si>
  <si>
    <t>LXCA790201HCHRSD10</t>
  </si>
  <si>
    <t>LOCA790201FP5</t>
  </si>
  <si>
    <t>LXCA790201HCHRSD11</t>
  </si>
  <si>
    <t>LOCA790201FP6</t>
  </si>
  <si>
    <t>LXCA790201HCHRSD12</t>
  </si>
  <si>
    <t>AUPC720823662</t>
  </si>
  <si>
    <t>CLARA AGÜERO PALACIOS</t>
  </si>
  <si>
    <t>AAAJ9101208M3</t>
  </si>
  <si>
    <t>AAAJ910120HCHLCS03</t>
  </si>
  <si>
    <t>JESUS FABIAN ALVARADO  ACOSTA</t>
  </si>
  <si>
    <t>AAEM620508I55</t>
  </si>
  <si>
    <t>AAEM620508HCLLSG04</t>
  </si>
  <si>
    <t>MIGUEL ANGEL ALVARADO  ESPARZA</t>
  </si>
  <si>
    <t>AAMJ950720MCHRRC05</t>
  </si>
  <si>
    <t>JACQUELINE ARANDA  MARTINEZ</t>
  </si>
  <si>
    <t>AISJ790419494</t>
  </si>
  <si>
    <t>AISJ790419HCHRTN04</t>
  </si>
  <si>
    <t>JUAN MANUEL ARIAS  SOTELO</t>
  </si>
  <si>
    <t>AIBC800120C20</t>
  </si>
  <si>
    <t>AIBC800120HCHVLS02</t>
  </si>
  <si>
    <t>CESAR NOE AVILA BOLIVAR</t>
  </si>
  <si>
    <t>BAML650601B92</t>
  </si>
  <si>
    <t>BAML650601HDFRLS03</t>
  </si>
  <si>
    <t>JOSE LUIS  BARRIENTOS MILAN</t>
  </si>
  <si>
    <t>BARK980424RT1</t>
  </si>
  <si>
    <t>BARK980424HCHRDV04</t>
  </si>
  <si>
    <t>KEVIN LOUIS BARRIENTOS RODRIGUEZ</t>
  </si>
  <si>
    <t>BOMA6710214E1</t>
  </si>
  <si>
    <t>BOMA671021HDFLXR07</t>
  </si>
  <si>
    <t>ARMANDO BOLAÑOS MUÑOZ</t>
  </si>
  <si>
    <t>CAPL820818LQ5</t>
  </si>
  <si>
    <t>CAPL820818HCHMRS04</t>
  </si>
  <si>
    <t>LUIS ROBERTO CAMPOS PORTILLO</t>
  </si>
  <si>
    <t>CACL731031A17</t>
  </si>
  <si>
    <t>CACL731031MCHRNR01</t>
  </si>
  <si>
    <t>LORENA CARRILLO CANO</t>
  </si>
  <si>
    <t>CARJ6012178GA</t>
  </si>
  <si>
    <t>CARJ601217HCHRLS07</t>
  </si>
  <si>
    <t>JOSE DE JESUS CARRILLO RUELAS</t>
  </si>
  <si>
    <t>CARP8408274S7</t>
  </si>
  <si>
    <t>CARP840827MCHHCR02</t>
  </si>
  <si>
    <t>PERLA CHAVEZ ROCHA</t>
  </si>
  <si>
    <t>COXM690814HCHNXR11</t>
  </si>
  <si>
    <t>MARIO CONTRERAS N/A</t>
  </si>
  <si>
    <t xml:space="preserve">COCR830702UW4 </t>
  </si>
  <si>
    <t>EAGK7806257R9</t>
  </si>
  <si>
    <t>EAGK780625MCHSBR04</t>
  </si>
  <si>
    <t>KARLA ESPARZA GABALDON</t>
  </si>
  <si>
    <t>FACF8611101I7</t>
  </si>
  <si>
    <t>FACF861110HCHVNR02</t>
  </si>
  <si>
    <t>FERNANDO FAVELA  CONTRERAS</t>
  </si>
  <si>
    <t>FAMA6411105R5A</t>
  </si>
  <si>
    <t>FAMA641105MCHVRL07</t>
  </si>
  <si>
    <t xml:space="preserve">ALMA ISABELFAVELA MARTINEZ </t>
  </si>
  <si>
    <t xml:space="preserve">FONE671109ME3 </t>
  </si>
  <si>
    <t>FONE671109MCHLVS06</t>
  </si>
  <si>
    <t>ESPERANZA FLORES NAVARRO</t>
  </si>
  <si>
    <t>GAAD780823AVA</t>
  </si>
  <si>
    <t>GAAD780823MCHRLL01</t>
  </si>
  <si>
    <t>DULCE AURORA DEL CONSUELO GARCIA ALEMAN</t>
  </si>
  <si>
    <t>JESUS EDUARDO LOZOYA  CALDERON</t>
  </si>
  <si>
    <t>MEMN800616CH0</t>
  </si>
  <si>
    <t>MEMN800616MZSNRR04</t>
  </si>
  <si>
    <t>NORA DE LOURDES MENDEZ MARRUFO</t>
  </si>
  <si>
    <t>MOMN850815I1A</t>
  </si>
  <si>
    <t>MOMN850815HCLNRX07</t>
  </si>
  <si>
    <t>NOE MONSIVAIS MARIN</t>
  </si>
  <si>
    <t>MOER740115BB9</t>
  </si>
  <si>
    <t>MOER740115HZSRSV05</t>
  </si>
  <si>
    <t>RUVEN MORENO ESPARZA</t>
  </si>
  <si>
    <t>OOMJ780323BN6</t>
  </si>
  <si>
    <t>OOMJ780323HDGRRM21</t>
  </si>
  <si>
    <t>JAIME OROZCO MARTINEZ</t>
  </si>
  <si>
    <t>OORE7405071DA</t>
  </si>
  <si>
    <t>OORE740507MCHRYS00</t>
  </si>
  <si>
    <t>MARIA ESTHER OROZCO REYES</t>
  </si>
  <si>
    <t>PALU750621U84</t>
  </si>
  <si>
    <t>PALU750621HCHLXS05</t>
  </si>
  <si>
    <t>LUIS ENRIQUE PALACIOS</t>
  </si>
  <si>
    <t>RARF8407015TA</t>
  </si>
  <si>
    <t>RARF840701MCHMML00</t>
  </si>
  <si>
    <t>FLOR MINERVA RAMIREZ RAMIREZ</t>
  </si>
  <si>
    <t>REDV790818BP9</t>
  </si>
  <si>
    <t>REDV790818HZSYZC08</t>
  </si>
  <si>
    <t>VICTOR HUGO REYES DIAZ</t>
  </si>
  <si>
    <t>ROGM631230AD4</t>
  </si>
  <si>
    <t>ROGM631230MCHMRR18</t>
  </si>
  <si>
    <t>MARCIA IMELDA ROMERO GARCIA</t>
  </si>
  <si>
    <t>SAPP7109042V0</t>
  </si>
  <si>
    <t>SAPP710904HCHLLD06</t>
  </si>
  <si>
    <t>PEDRO SALAS PALOMINO</t>
  </si>
  <si>
    <t>VAFM681203S84</t>
  </si>
  <si>
    <t>VAFM681203MCHZGR05</t>
  </si>
  <si>
    <t>MARICRUZ VAZQUEZ FIGUEROA</t>
  </si>
  <si>
    <t>AARL701222GC6</t>
  </si>
  <si>
    <t>AARL701222MCHRVB04</t>
  </si>
  <si>
    <t>LIBIA GABRIELA ARAGON RIVERA</t>
  </si>
  <si>
    <t>CACS480226NE5</t>
  </si>
  <si>
    <t>CACS480226HGTMPL06</t>
  </si>
  <si>
    <t>SALVADOR CAMPOS CAPETILLO</t>
  </si>
  <si>
    <t>CAPH630209KZ0</t>
  </si>
  <si>
    <t>CAPH630209MCHRSL06</t>
  </si>
  <si>
    <t>HILDA MARGARITA CARRASCO POSADA</t>
  </si>
  <si>
    <t>COCD901004DB8</t>
  </si>
  <si>
    <t>COCD901004MCHRHN09</t>
  </si>
  <si>
    <t>DAINA ROCIO CORTES CHAVEZ</t>
  </si>
  <si>
    <t>EABM680229EQ9</t>
  </si>
  <si>
    <t>EABM680229MCHSDR08</t>
  </si>
  <si>
    <t>MARTHA GUADALUPE ESCALANTE BADILLO</t>
  </si>
  <si>
    <t>EAML780807EM2</t>
  </si>
  <si>
    <t>EAML780807MCHSRR05</t>
  </si>
  <si>
    <t>LORENA ESTRADA MURILLO</t>
  </si>
  <si>
    <t>FOLS800726I38</t>
  </si>
  <si>
    <t>FOLS800726MCHLCN07</t>
  </si>
  <si>
    <t>SANDYANA FLORES LUCERO</t>
  </si>
  <si>
    <t>GAGC810607AX3</t>
  </si>
  <si>
    <t>GAGC810607MCHRRH07</t>
  </si>
  <si>
    <t>CHRISTIAN BELEN GARCIA GARCIA</t>
  </si>
  <si>
    <t>GALJ860302G54</t>
  </si>
  <si>
    <t>GALJ860302HGTRNV04</t>
  </si>
  <si>
    <t>JAVIER GARCIA LUNA</t>
  </si>
  <si>
    <t>GASK830623VE8</t>
  </si>
  <si>
    <t>GASK830623MCHRNR06</t>
  </si>
  <si>
    <t>KARLA GARZA SANDOVAL</t>
  </si>
  <si>
    <t>GOLC890608AQ0</t>
  </si>
  <si>
    <t>GOLC890608MCHMRY05</t>
  </si>
  <si>
    <t>CYNTHIA LILIANA GOMEZ LARA</t>
  </si>
  <si>
    <t>GOAJ891103DFA</t>
  </si>
  <si>
    <t>GOAJ891103HCHNLR08</t>
  </si>
  <si>
    <t>JORGE OMAR GONZALEZ ALVIDREZ</t>
  </si>
  <si>
    <t>GOCY840110NQ4</t>
  </si>
  <si>
    <t>GOCY840110MCHNLS07</t>
  </si>
  <si>
    <t>YSELA GONZALEZ CALDERA</t>
  </si>
  <si>
    <t>GOCE790701I32</t>
  </si>
  <si>
    <t>GOXC790701MCHNXL06</t>
  </si>
  <si>
    <t xml:space="preserve">CELIA BRISA GONZALEZ </t>
  </si>
  <si>
    <t>GOMA851115JC8</t>
  </si>
  <si>
    <t>GOMA851115HCHNRR07</t>
  </si>
  <si>
    <t>AARON ROBERTO GONZALEZ MORAN</t>
  </si>
  <si>
    <t>GOPS780818LH4</t>
  </si>
  <si>
    <t>GOPS780818HCHNRR01</t>
  </si>
  <si>
    <t>SERGIO GONZALEZ PEREZ</t>
  </si>
  <si>
    <t>GUFD63111111A</t>
  </si>
  <si>
    <t>GUFD631111MSLVRN17</t>
  </si>
  <si>
    <t>DINA YESENIA GUEVARA FIERRO</t>
  </si>
  <si>
    <t>HEDC640302NR2</t>
  </si>
  <si>
    <t>HEDC640302HZSRZR01</t>
  </si>
  <si>
    <t>CARLOS HERNANDEZ DIAZ</t>
  </si>
  <si>
    <t>IARL8304031L7</t>
  </si>
  <si>
    <t>IARL830403HZSBMS09</t>
  </si>
  <si>
    <t>LUIS ROMAN IBARRA  RAMOS</t>
  </si>
  <si>
    <t>LAOE880302RW2</t>
  </si>
  <si>
    <t>LAOE880302MCHZRL08</t>
  </si>
  <si>
    <t>ELIZA ARELY LAZALDE ORTIZ</t>
  </si>
  <si>
    <t>LEGF590530LW9</t>
  </si>
  <si>
    <t>LEGF590530HCHNTR00</t>
  </si>
  <si>
    <t>FERNANDO LEON GUTIERREZ</t>
  </si>
  <si>
    <t>LXCA790201HCHRSD09</t>
  </si>
  <si>
    <t>ADRIAN FRANCISCO LOERA  CASTRO</t>
  </si>
  <si>
    <t>LORF830406762</t>
  </si>
  <si>
    <t>LORF830406HCHPML02</t>
  </si>
  <si>
    <t>FELIPE LOPEZ RAMIREZ</t>
  </si>
  <si>
    <t>LURG880415UKA</t>
  </si>
  <si>
    <t>LURG880415MCHNVB04</t>
  </si>
  <si>
    <t>GABRIELA ALEJANDRA LUNA  RIVAS</t>
  </si>
  <si>
    <t>MARJ6706253G1</t>
  </si>
  <si>
    <t>MARJ670625HCHRSN08</t>
  </si>
  <si>
    <t>JUAN FRANCISCO MARQUEZ DE LA ROSA</t>
  </si>
  <si>
    <t>MAHR7303052U1</t>
  </si>
  <si>
    <t>MAHR730305HCHRRG05</t>
  </si>
  <si>
    <t>RIGOBERTO MARTINEZ HERNANDEZ</t>
  </si>
  <si>
    <t>MARE920423KX8</t>
  </si>
  <si>
    <t>MARE920423MCHRNR05</t>
  </si>
  <si>
    <t>ERIKA ELIZABETH MARTINEZ RANGEL</t>
  </si>
  <si>
    <t>MAER7001128F3</t>
  </si>
  <si>
    <t>MAER700112MCHTSQ04</t>
  </si>
  <si>
    <t>RAQUEL  MATA ESPARZA</t>
  </si>
  <si>
    <t>MAMJ7909266H9</t>
  </si>
  <si>
    <t>MAMJ790926HNLTDV08</t>
  </si>
  <si>
    <t>JAVIER MATA MEDINA</t>
  </si>
  <si>
    <t>MEMA740518TM8</t>
  </si>
  <si>
    <t>MEMA740518HCHLLL03</t>
  </si>
  <si>
    <t>ALFONSO NATANAEL MELENDEZ MELENDEZ</t>
  </si>
  <si>
    <t>MEPF691219UT3</t>
  </si>
  <si>
    <t>MEPF691219HCHLRR06</t>
  </si>
  <si>
    <t>FRANCISCO JAVIER MELENDEZ PEREYRA</t>
  </si>
  <si>
    <t>MERE811126DU3</t>
  </si>
  <si>
    <t>MERE811126MCHLMD02</t>
  </si>
  <si>
    <t>EDNA MELINA MELERO RAMIREZ</t>
  </si>
  <si>
    <t>MEHE771226AK0</t>
  </si>
  <si>
    <t>MEHE771226MCHZRM07</t>
  </si>
  <si>
    <t>EMMA MARINA MEZA HERNANDEZ</t>
  </si>
  <si>
    <t>MONJ730522LH4</t>
  </si>
  <si>
    <t>MONJ730522HCHLXN04</t>
  </si>
  <si>
    <t>JUAN BENJAMIN MOLINA NUÑEZ</t>
  </si>
  <si>
    <t>MOMC840319BC9</t>
  </si>
  <si>
    <t>MOMC840319MCHRRR01</t>
  </si>
  <si>
    <t>CARMINA SARA MORENO MORALES</t>
  </si>
  <si>
    <t>NAMR911217QR2</t>
  </si>
  <si>
    <t>NAMR911217MCHVRY09</t>
  </si>
  <si>
    <t>REYNA GUADALUPE NAVARRETE MARROQUIN</t>
  </si>
  <si>
    <t>OICT750827I13</t>
  </si>
  <si>
    <t>OICT750827MCHLRR05</t>
  </si>
  <si>
    <t>MARIA TERESA OLIVAS  CORONADO</t>
  </si>
  <si>
    <t>OEZA770117EH9</t>
  </si>
  <si>
    <t>OEZA770117HCHRPL04</t>
  </si>
  <si>
    <t>ALFREDO LORENZO ORTEGA ZEPEDA</t>
  </si>
  <si>
    <t>PAVM750409GD9</t>
  </si>
  <si>
    <t>PAVM750409HCLLRR05</t>
  </si>
  <si>
    <t>JOSE MARIA PALACIOS VARELA</t>
  </si>
  <si>
    <t>PEGF4912049U3</t>
  </si>
  <si>
    <t>PEGF491204HCHRRR02</t>
  </si>
  <si>
    <t>FRANCISCO PEREZ GUERRERO</t>
  </si>
  <si>
    <t>PIMR770113LW6</t>
  </si>
  <si>
    <t>PIMR770113MCLNXC04</t>
  </si>
  <si>
    <t>ROCIO PINTO MUÑOZ</t>
  </si>
  <si>
    <t>POGH680928E46</t>
  </si>
  <si>
    <t>POGH680928HCHRTC09</t>
  </si>
  <si>
    <t>HECTOR MIGUEL PORRAS GUTIERREZ</t>
  </si>
  <si>
    <t>RACJ670625F74</t>
  </si>
  <si>
    <t>RACJ670625HCHMRN00</t>
  </si>
  <si>
    <t>JUAN RAMON RAMIREZ CORRAL</t>
  </si>
  <si>
    <t>RAVJ750924S61</t>
  </si>
  <si>
    <t>RAVJ750924HCHMLN06</t>
  </si>
  <si>
    <t>JUAN GABRIEL RAMIREZ VELA</t>
  </si>
  <si>
    <t>REFG8206303T2</t>
  </si>
  <si>
    <t>REFG820630MCLYLR05</t>
  </si>
  <si>
    <t>GRISELDA REYES FLORES</t>
  </si>
  <si>
    <t>ROAL7201241P5</t>
  </si>
  <si>
    <t>ROAL720124MCHDVD01</t>
  </si>
  <si>
    <t>LIDIA ANGELICA RODRIGUEZ AVILA</t>
  </si>
  <si>
    <t>ROMM8706134U5</t>
  </si>
  <si>
    <t>ROMM870613HCHDNN05</t>
  </si>
  <si>
    <t>MANUEL ANTONIO RODRIGUEZ MONREAL</t>
  </si>
  <si>
    <t>ROPE5908038V9</t>
  </si>
  <si>
    <t>ROPE590803HCHDRL01</t>
  </si>
  <si>
    <t>ELIGIO RODRIGUEZ PRIETO</t>
  </si>
  <si>
    <t>SAVY820923BCA</t>
  </si>
  <si>
    <t>SAVY820923MCHLLM00</t>
  </si>
  <si>
    <t>YAMET VERENICE SALAZAR VELAZQUEZ</t>
  </si>
  <si>
    <t>SELV800114DJ4</t>
  </si>
  <si>
    <t>SELV800114HCHGZC03</t>
  </si>
  <si>
    <t>VICTOR ANDRES SEGOVIA LOZOYA</t>
  </si>
  <si>
    <t>SOOA7210299X8</t>
  </si>
  <si>
    <t>SOOA721029MCHLLN06</t>
  </si>
  <si>
    <t>ANA LUISA SOLIS OLIVAS</t>
  </si>
  <si>
    <t>VAOA630813IE8</t>
  </si>
  <si>
    <t>VAOA630813MDGLRN07</t>
  </si>
  <si>
    <t>ANGELA MARIA VALTIERRA  ORTEGA</t>
  </si>
  <si>
    <t>YAGC851128SX6</t>
  </si>
  <si>
    <t>YAGC851128MCHXNY03</t>
  </si>
  <si>
    <t>CYNTHIA AURORA YAÑEZ GONZALEZ</t>
  </si>
  <si>
    <t>0</t>
  </si>
  <si>
    <t>26</t>
  </si>
  <si>
    <t>20260101</t>
  </si>
  <si>
    <t>20260331</t>
  </si>
  <si>
    <t>20206</t>
  </si>
  <si>
    <t>20302</t>
  </si>
  <si>
    <t>CF02103</t>
  </si>
  <si>
    <t>20211</t>
  </si>
  <si>
    <t>20203</t>
  </si>
  <si>
    <t>E3711</t>
  </si>
  <si>
    <t>E3713</t>
  </si>
  <si>
    <t>DEMA661118M56</t>
  </si>
  <si>
    <t>DEMA661118HCHLRB07</t>
  </si>
  <si>
    <t>JOSE ABELARDO DELGADO MORALES</t>
  </si>
  <si>
    <t>SUBJEFE TECNICO</t>
  </si>
  <si>
    <t>01/03/1989</t>
  </si>
  <si>
    <t>31/12/2025</t>
  </si>
  <si>
    <t>AUVJ9103083J2</t>
  </si>
  <si>
    <t>AUVJ910308HCHGLN15</t>
  </si>
  <si>
    <t>JUAN DE DIOS AGUIRRE VILLARREAL</t>
  </si>
  <si>
    <t>AAIV730701KH6</t>
  </si>
  <si>
    <t>AAIV730701MCHLTR08</t>
  </si>
  <si>
    <t>VERONICA ALARCON ITURRALDE</t>
  </si>
  <si>
    <t>AEHL721013358</t>
  </si>
  <si>
    <t>AEHL721013MCHRRR04</t>
  </si>
  <si>
    <t>LAURA ELENA ARMENDARIZ HUERTA</t>
  </si>
  <si>
    <t>AOGA850323MS8</t>
  </si>
  <si>
    <t>AOGA850323MCHRRD09</t>
  </si>
  <si>
    <t>ADRIANA ARZOLA GARIBAY</t>
  </si>
  <si>
    <t>CALS630411D26</t>
  </si>
  <si>
    <t>CALS630411HCHNSL01</t>
  </si>
  <si>
    <t>SALVADOR CANO LEOS</t>
  </si>
  <si>
    <t>COSC761202AU8</t>
  </si>
  <si>
    <t>COSC761202MCHRNL00</t>
  </si>
  <si>
    <t>CLAUDIA CORONADO SAENZ</t>
  </si>
  <si>
    <t>CORE740806FH5</t>
  </si>
  <si>
    <t>CORE740806HCHRYN08</t>
  </si>
  <si>
    <t>ENCARNACION CORRAL REYES</t>
  </si>
  <si>
    <t>EABJ810502G45</t>
  </si>
  <si>
    <t>EABJ810502HCHSYR08</t>
  </si>
  <si>
    <t>JORGE HUMBERTO ESPARZA BAYLON</t>
  </si>
  <si>
    <t>EIHE740513ST9</t>
  </si>
  <si>
    <t>EIHE740513MCHSRV03</t>
  </si>
  <si>
    <t>EVA CELINA ESPINOSA HERNANDEZ</t>
  </si>
  <si>
    <t>GACL860825A98</t>
  </si>
  <si>
    <t>GACL860825HCHRNS01</t>
  </si>
  <si>
    <t>LUIS CLAUDIO GARCIA CANO</t>
  </si>
  <si>
    <t>GAFS650908R84</t>
  </si>
  <si>
    <t>GAFS650908HCHRLR07</t>
  </si>
  <si>
    <t>SERGIO MARTIN GARCIA FLORES</t>
  </si>
  <si>
    <t>GAAV670716S40</t>
  </si>
  <si>
    <t>GAAV670716HCHRRC06</t>
  </si>
  <si>
    <t>VICTOR MANUEL GARDEA ARREDONDO</t>
  </si>
  <si>
    <t xml:space="preserve">GAHA8701284V2  </t>
  </si>
  <si>
    <t>GAHA870128HCHRRL07</t>
  </si>
  <si>
    <t>ALVARO GARDEA HEREDIA</t>
  </si>
  <si>
    <t>GOSM730702M55</t>
  </si>
  <si>
    <t>GOSM730702HCHMNS00</t>
  </si>
  <si>
    <t>MOISES OCTAVIO GOMEZ SAENZ</t>
  </si>
  <si>
    <t>GOVJ720801R43</t>
  </si>
  <si>
    <t>GOVJ720801MCHNLD09</t>
  </si>
  <si>
    <t>JUDITH GONZALEZ VALLES</t>
  </si>
  <si>
    <t>HECG831209L74</t>
  </si>
  <si>
    <t>HECG831209MCHRBB09</t>
  </si>
  <si>
    <t>GABRIELA JUDITH HEREDIA CABALLERO</t>
  </si>
  <si>
    <t>HEGM7510295L3</t>
  </si>
  <si>
    <t>HEGM751029MCHRTY07</t>
  </si>
  <si>
    <t>MAYRA VERONICA HERNANDEZ GUTIERREZ</t>
  </si>
  <si>
    <t>MEHP811017GD5</t>
  </si>
  <si>
    <t>MEHP811017HCHNRL02</t>
  </si>
  <si>
    <t>PAUL ALONSO MENDEZ HERRERA</t>
  </si>
  <si>
    <t>MEHA920409LG8</t>
  </si>
  <si>
    <t>MEHA920409HCHNRL05</t>
  </si>
  <si>
    <t>JOSE ALBERTO MENDEZ HERRERA</t>
  </si>
  <si>
    <t>MEMD550401S32</t>
  </si>
  <si>
    <t>MEMD550401HCHNTL01</t>
  </si>
  <si>
    <t>JOSE DOLORES MENDEZ MOTA</t>
  </si>
  <si>
    <t>MOIR7306072Z5</t>
  </si>
  <si>
    <t>MOIR730607HCHLBM08</t>
  </si>
  <si>
    <t>RAMON HUMBERTO MOLINA IBARRA</t>
  </si>
  <si>
    <t>MOME900109M68</t>
  </si>
  <si>
    <t>MOME900109MCHNNS03</t>
  </si>
  <si>
    <t>ESMERALDA JANETH MONTES MONTES</t>
  </si>
  <si>
    <t>MOHR810216267</t>
  </si>
  <si>
    <t>MOHR810216HCHNLN06</t>
  </si>
  <si>
    <t>RENE GUADALUPE MONTES HOLGUIN</t>
  </si>
  <si>
    <t>OICM7412229F7</t>
  </si>
  <si>
    <t>OICM741222MCHRHR06</t>
  </si>
  <si>
    <t>MARTHA ELVIRA ORTIZ CHAVEZ</t>
  </si>
  <si>
    <t>PESB570420393</t>
  </si>
  <si>
    <t>PESB570420HCHRSN03</t>
  </si>
  <si>
    <t>BENJAMIN PEREZ SOSA</t>
  </si>
  <si>
    <t>PERE890424S83</t>
  </si>
  <si>
    <t>PERE890424HCHRMM01</t>
  </si>
  <si>
    <t>EMMANUEL ANTONIO PEREZ RAMIREZ</t>
  </si>
  <si>
    <t>PETY880225ME5</t>
  </si>
  <si>
    <t>PETY880225MCHRRR08</t>
  </si>
  <si>
    <t>YURIVIA SUZET PERSONA TREJO</t>
  </si>
  <si>
    <t>PACJ781028R56</t>
  </si>
  <si>
    <t>PACJ781028HCHLSN07</t>
  </si>
  <si>
    <t>JUAN ADRIAN PLANCARTE CASTRO</t>
  </si>
  <si>
    <t>SUCM720601QH7</t>
  </si>
  <si>
    <t>SUCM720601MCHRRY01</t>
  </si>
  <si>
    <t>MYRNA MANUELA SUAREZ CORRAL</t>
  </si>
  <si>
    <t>QUYA890925Q52</t>
  </si>
  <si>
    <t>QUYA890925MCHXXN07</t>
  </si>
  <si>
    <t>ANABEL QUIÑONEZ YAÑEZ</t>
  </si>
  <si>
    <t>SAGF8305307M5</t>
  </si>
  <si>
    <t>SAGF8305307HCHLRR16</t>
  </si>
  <si>
    <t>FERNANDO HERIBERTO SALGADO GARCIA</t>
  </si>
  <si>
    <t>VATA751225F38</t>
  </si>
  <si>
    <t>VATA751225HCHLRL00</t>
  </si>
  <si>
    <t>ALFREDO VALLES TORRES</t>
  </si>
  <si>
    <t>YADR7710046J3</t>
  </si>
  <si>
    <t>YADR771004MCHXZS02</t>
  </si>
  <si>
    <t>ROSA IVONNE YAÑEZ DIAZ</t>
  </si>
  <si>
    <t>AOCF7610047IA</t>
  </si>
  <si>
    <t>AOCF761204HCHCBR06</t>
  </si>
  <si>
    <t>FRANCISCO ACOSTA CONTRERAS</t>
  </si>
  <si>
    <t>AOMM7702115QA</t>
  </si>
  <si>
    <t>AOMM770211MCHCRD18</t>
  </si>
  <si>
    <t>MIDIAM LOURDES ACOSTA MERAZ</t>
  </si>
  <si>
    <t>AUQN701229G72</t>
  </si>
  <si>
    <t>AUQN701229MCHGNR05</t>
  </si>
  <si>
    <t xml:space="preserve">NORMA AGUIRRE QUINTANA </t>
  </si>
  <si>
    <t>AAHE730629HA8</t>
  </si>
  <si>
    <t>AAHE730629HDGLRD05</t>
  </si>
  <si>
    <t>EDGAR JESUS ALBA HERNANDEZ</t>
  </si>
  <si>
    <t>AERH6411189A9</t>
  </si>
  <si>
    <t>AERH641118HCHRNG06</t>
  </si>
  <si>
    <t>HUGO FRANCISCO ARMENDARIZ RONQUILLO</t>
  </si>
  <si>
    <t>AEOP850816BU5</t>
  </si>
  <si>
    <t>AEOP850816HCHRLD08</t>
  </si>
  <si>
    <t>PEDRO RAFAEL ARMENDARIZ OLIVAS</t>
  </si>
  <si>
    <t>AERG670801H43</t>
  </si>
  <si>
    <t>AERG670801HCHRVB09</t>
  </si>
  <si>
    <t>GABRIEL ARMENDARIZ RIVAS</t>
  </si>
  <si>
    <t>BASJ720920637</t>
  </si>
  <si>
    <t>BASJ720920HCHCMV04</t>
  </si>
  <si>
    <t>JAVIER BACA SAMPER</t>
  </si>
  <si>
    <t>BAMF820909BC1</t>
  </si>
  <si>
    <t>BAMF820909MCHLRT08</t>
  </si>
  <si>
    <t>FATIMA DEL CARMEN BALDERAS MORALES</t>
  </si>
  <si>
    <t>CACF650131IUA</t>
  </si>
  <si>
    <t>CACF650131HCHNHL00</t>
  </si>
  <si>
    <t>FILIBERTO CANO CHAVEZ</t>
  </si>
  <si>
    <t>CALA591128150</t>
  </si>
  <si>
    <t>CALA591128HCHNSB00</t>
  </si>
  <si>
    <t>ABRAHAM CANO LEOS</t>
  </si>
  <si>
    <t>CATI910806HS0</t>
  </si>
  <si>
    <t>CATI910806HCHRRV03</t>
  </si>
  <si>
    <t>IVAN DOROTEO CARRERA DE LA TORRE</t>
  </si>
  <si>
    <t>CAGG681119QE9</t>
  </si>
  <si>
    <t>CAGG681119MCHRRB25</t>
  </si>
  <si>
    <t>MARIA GABRIELA CARRILLO GARDEA</t>
  </si>
  <si>
    <t>CAGL680404GU5</t>
  </si>
  <si>
    <t>CAGL680404MCHSTT08</t>
  </si>
  <si>
    <t>LETICIA CASILLAS GUTIERREZ</t>
  </si>
  <si>
    <t>CAAI001105KU5</t>
  </si>
  <si>
    <t>CAAI001105MCHZNSA5</t>
  </si>
  <si>
    <t>ISIS PAMELA CAZAREZ ANGEL</t>
  </si>
  <si>
    <t>CEBC880121MJ0</t>
  </si>
  <si>
    <t>CEBC880121MCHBCL06</t>
  </si>
  <si>
    <t>CLAUDIA INES CEBALLOS BACA</t>
  </si>
  <si>
    <t>CEHF701204P69</t>
  </si>
  <si>
    <t>CEHF701204HDGRRR02</t>
  </si>
  <si>
    <t>FRANCISCO JAVIER CERENIL HERRERA</t>
  </si>
  <si>
    <t>CASC781201J96</t>
  </si>
  <si>
    <t>CASC781201MCHHNR02</t>
  </si>
  <si>
    <t>CORINA CHAVEZ SANCHEZ</t>
  </si>
  <si>
    <t>LEPJ860727765</t>
  </si>
  <si>
    <t>LEPJ860727HCHNRV08</t>
  </si>
  <si>
    <t>JAVIER EDUVIGES DE LEON PARADA</t>
  </si>
  <si>
    <t>DERI7801118J5</t>
  </si>
  <si>
    <t>DEXR780111HCHLXC03</t>
  </si>
  <si>
    <t>RICARDO DELGADO</t>
  </si>
  <si>
    <t>EARD8007284EA</t>
  </si>
  <si>
    <t>EARD800728MCHSCL06</t>
  </si>
  <si>
    <t>DULCE MARGARITA ELIZABETH ESCALANTE ROCHA</t>
  </si>
  <si>
    <t>EIMM910102DT5</t>
  </si>
  <si>
    <t>EIMM910102MCHSNR09</t>
  </si>
  <si>
    <t>MARCELA ALICIA ESPINOSA MENDEZ</t>
  </si>
  <si>
    <t>EULA9312071V7</t>
  </si>
  <si>
    <t>AULA931207HCHSPL09</t>
  </si>
  <si>
    <t>ALAN ESQUIVEL LOPEZ</t>
  </si>
  <si>
    <t>FEAL8707295J5</t>
  </si>
  <si>
    <t>DUPB710508MCHRRR02</t>
  </si>
  <si>
    <t>LUIS RAUL FERNANDEZ ACOSTA</t>
  </si>
  <si>
    <t>GAQL770122HI2</t>
  </si>
  <si>
    <t>GAQL770122MCHLXZ06</t>
  </si>
  <si>
    <t>LUZ ELIZABETH GALVAN QUIÑONEZ</t>
  </si>
  <si>
    <t>GACP590517MU6</t>
  </si>
  <si>
    <t>GACP590517MCHRHT05</t>
  </si>
  <si>
    <t>PATRICIA EUGENIA GARCIA CHAVEZ</t>
  </si>
  <si>
    <t>GARJ67122131A</t>
  </si>
  <si>
    <t>GARJ671221HCHRZM09</t>
  </si>
  <si>
    <t>JAIME GARCIA RUIZ</t>
  </si>
  <si>
    <t>GOGJ8811064X6</t>
  </si>
  <si>
    <t>GOGJ881106MCHNTS09</t>
  </si>
  <si>
    <t>JESSICA JANETH GONZALEZ GUTIERREZ</t>
  </si>
  <si>
    <t>GODK810903VC5</t>
  </si>
  <si>
    <t>GODK810903MCHNVN04</t>
  </si>
  <si>
    <t>KENIS GONZALEZ DAVILA</t>
  </si>
  <si>
    <t>GOHD580525IP0</t>
  </si>
  <si>
    <t>GOHD580525HCHNRV01</t>
  </si>
  <si>
    <t>DAVID GONZALEZ HERNANDEZ</t>
  </si>
  <si>
    <t>GUCG610126B56</t>
  </si>
  <si>
    <t>GUCG610126HCHTNR03</t>
  </si>
  <si>
    <t>JOSE GERARDO GUTIERREZ CONTRERAS</t>
  </si>
  <si>
    <t>HEAV711202QZ8</t>
  </si>
  <si>
    <t>HEAV711202MCHRGV01</t>
  </si>
  <si>
    <t>VIVIANA HERNANDEZ AGUILERA</t>
  </si>
  <si>
    <t>HEAA881029IG6</t>
  </si>
  <si>
    <t>HEAA881029MCHRNN04</t>
  </si>
  <si>
    <t>ANGELICA HERNANDEZ ANGEL</t>
  </si>
  <si>
    <t>HEAA900716PY3</t>
  </si>
  <si>
    <t>HEAA900716HCHRGL00</t>
  </si>
  <si>
    <t>ALFREDO HERNANDEZ AGUIRRE</t>
  </si>
  <si>
    <t>HISE750912LP7</t>
  </si>
  <si>
    <t>HISE750912MCHNNT05</t>
  </si>
  <si>
    <t>ETHEL JANETH HINOJOS SANCHEZ</t>
  </si>
  <si>
    <t>HOOJ841127R23</t>
  </si>
  <si>
    <t>HOOJ841127HCHLJS04</t>
  </si>
  <si>
    <t>JESUS MANUEL HOLGUIN OJEDA</t>
  </si>
  <si>
    <t>HOQS841119E44</t>
  </si>
  <si>
    <t>HOQS841119MCHLNL02</t>
  </si>
  <si>
    <t>SILVIA HOLGUIN QUINTANA</t>
  </si>
  <si>
    <t>IEPA690710Q2A</t>
  </si>
  <si>
    <t>IEPA690710HZSRRL07</t>
  </si>
  <si>
    <t>ALEJANDRO IRENE PEREZ</t>
  </si>
  <si>
    <t>JUEM870729SW2</t>
  </si>
  <si>
    <t>JUEM870729MCHRSR04</t>
  </si>
  <si>
    <t>MARINA JUAREZ ESPARZA</t>
  </si>
  <si>
    <t>JUGE790622JJ2</t>
  </si>
  <si>
    <t>JUGE790622HCHRRD03</t>
  </si>
  <si>
    <t>EDGAR ELIEL JUAREZ GRAJEDA</t>
  </si>
  <si>
    <t>LARJ611212G44</t>
  </si>
  <si>
    <t>LARJ611212HCHZDL03</t>
  </si>
  <si>
    <t>JOEL GUADALUPE LAZCANO RODRIGUEZ</t>
  </si>
  <si>
    <t>LISA761208237</t>
  </si>
  <si>
    <t>LISA761208HCHCLN05</t>
  </si>
  <si>
    <t>ANGEL LICERIO SILVEYRA</t>
  </si>
  <si>
    <t>LOGJ770422620</t>
  </si>
  <si>
    <t>LOGJ770422HCHPRL08</t>
  </si>
  <si>
    <t>JOEL ALONSO LOPEZ GRANADOS</t>
  </si>
  <si>
    <t>LOSS7606157X9</t>
  </si>
  <si>
    <t>LOSS760615MCHPLL02</t>
  </si>
  <si>
    <t>SILVIA LOPEZ SALCIDO</t>
  </si>
  <si>
    <t>LOCM7912081Q9</t>
  </si>
  <si>
    <t>LOCM791208MCHYLR09</t>
  </si>
  <si>
    <t>MARTHA LAURA LOYA CELESTIN</t>
  </si>
  <si>
    <t>MASL830204G20</t>
  </si>
  <si>
    <t>MASL830204MDFNLZ02</t>
  </si>
  <si>
    <t>LIZETH DEL CARMEN MANCHA SOLIS</t>
  </si>
  <si>
    <t>MAML781222TP2</t>
  </si>
  <si>
    <t>MAML781222MCHRNR05</t>
  </si>
  <si>
    <t>LAURA GABRIELA MARTINEZ MONARREZ</t>
  </si>
  <si>
    <t>MAPJ881207NN8</t>
  </si>
  <si>
    <t>MAPJ881207MCHRRN07</t>
  </si>
  <si>
    <t>JANETH DERAT MARTINEZ PROSPERO</t>
  </si>
  <si>
    <t>MARB780909MG5</t>
  </si>
  <si>
    <t>MARB780909MCHRSR07</t>
  </si>
  <si>
    <t>BRENDA SOCORRO MARTINEZ RIOS</t>
  </si>
  <si>
    <t>MAMS761009L43</t>
  </si>
  <si>
    <t>MAMS761009HCHRCR04</t>
  </si>
  <si>
    <t>SERGIO RENE MARTINEZ MACIAS</t>
  </si>
  <si>
    <t>MEOI010427361</t>
  </si>
  <si>
    <t>MEOI010427MCHDGSA8</t>
  </si>
  <si>
    <t>ISELA YAMILETH MEDINA OGAZ</t>
  </si>
  <si>
    <t>MEMP850117HB8</t>
  </si>
  <si>
    <t>MEMP850117MCHNNL01</t>
  </si>
  <si>
    <t>PALOMA DEL CARMEN MENDEZ MENDEZ</t>
  </si>
  <si>
    <t>MOHE7612192R9</t>
  </si>
  <si>
    <t>MOHE761219HCHNLD06</t>
  </si>
  <si>
    <t>EDGAR OBEK MONTES HOLGUIN</t>
  </si>
  <si>
    <t>MOMA830930QR2</t>
  </si>
  <si>
    <t>MOMA830930MCHRRN04</t>
  </si>
  <si>
    <t>ANTONIA MORENO MORALES</t>
  </si>
  <si>
    <t>NAVR830917NA8</t>
  </si>
  <si>
    <t>NAVR830917HCHVTC03</t>
  </si>
  <si>
    <t>RICARDO NAVA VITAL</t>
  </si>
  <si>
    <t>NAMR830722I63</t>
  </si>
  <si>
    <t>NAMR830722MCHXNB01</t>
  </si>
  <si>
    <t>REBECA DIANA NANEZ MENDOZA</t>
  </si>
  <si>
    <t>PAMZ880803S42</t>
  </si>
  <si>
    <t>PAMZ880803MCHTRM09</t>
  </si>
  <si>
    <t>ZAMISH GABRIELA PATIÑO MORALES</t>
  </si>
  <si>
    <t>PERO820514295</t>
  </si>
  <si>
    <t>PERO820514HCHRMM06</t>
  </si>
  <si>
    <t>OMAR ARMANDO PEREZ RAMIREZ</t>
  </si>
  <si>
    <t>QUGG830326LY2</t>
  </si>
  <si>
    <t>QUGG830326MCHXRR05</t>
  </si>
  <si>
    <t>GEORGINA ALHELI QUIÑONEZ GARCIA</t>
  </si>
  <si>
    <t>QUYD920620SG7</t>
  </si>
  <si>
    <t>QUYD920620MCHXXN07</t>
  </si>
  <si>
    <t>DANIA ANGELICA QUIÑONEZ YAÑEZ</t>
  </si>
  <si>
    <t>QURP861025JV4</t>
  </si>
  <si>
    <t>QURP861025MCHXDL05</t>
  </si>
  <si>
    <t>PAOLA GABRIELA QUIÑONEZ RODRIGUEZ</t>
  </si>
  <si>
    <t>QUVC860208IX4</t>
  </si>
  <si>
    <t>QUVC860208MCHNLR06</t>
  </si>
  <si>
    <t>CRISTINA QUINTANA VILLEGAS</t>
  </si>
  <si>
    <t>RACG650805Q12</t>
  </si>
  <si>
    <t>RACG650805HSRMNM07</t>
  </si>
  <si>
    <t>GAMALIEL RAMOS CONTRERAS</t>
  </si>
  <si>
    <t>RACA620817IU7</t>
  </si>
  <si>
    <t>RACA620817HCHSHN09</t>
  </si>
  <si>
    <t>ANTONIO RASCON CHAVEZ</t>
  </si>
  <si>
    <t>RERH8005305SA</t>
  </si>
  <si>
    <t>RERH800530HCHNDC03</t>
  </si>
  <si>
    <t>HECTOR RAUL RENTERIA RODRIGUEZ</t>
  </si>
  <si>
    <t>RIPS680731I67</t>
  </si>
  <si>
    <t>RIPS680731HCLCRR03</t>
  </si>
  <si>
    <t>SERGIO  RICO PEREZ</t>
  </si>
  <si>
    <t>RIAJ830525SU3</t>
  </si>
  <si>
    <t>RIAJ830525HCHVCM08</t>
  </si>
  <si>
    <t>JAIME MICHAEL RIVERA ACOSTA</t>
  </si>
  <si>
    <t>ROSL891018R33</t>
  </si>
  <si>
    <t>ROSL891018HCHDNS03</t>
  </si>
  <si>
    <t>LUIS ISIDRO RODRIGUEZ SAENZ</t>
  </si>
  <si>
    <t>ROMC790529SQ8</t>
  </si>
  <si>
    <t>ROMC790529HCHJZR03</t>
  </si>
  <si>
    <t>CARLOS GERMAN ROJAS MEZA</t>
  </si>
  <si>
    <t>ROMJ820824341</t>
  </si>
  <si>
    <t>ROMJ820824HCHMRN09</t>
  </si>
  <si>
    <t>JUAN PABLO ROMO MARTINEZ</t>
  </si>
  <si>
    <t>ROQM800726NK3</t>
  </si>
  <si>
    <t>ROQM800726MCHNXR09</t>
  </si>
  <si>
    <t>MARISA JUDITH RONQUILLO QUIÑONEZ</t>
  </si>
  <si>
    <t>SARJ830528CW0</t>
  </si>
  <si>
    <t>SARJ830528HCHLDR12</t>
  </si>
  <si>
    <t>JORGE ARTURO SALAS RODRIGUEZ</t>
  </si>
  <si>
    <t>SADC810906EH7</t>
  </si>
  <si>
    <t>SADC810906MCHNZR07</t>
  </si>
  <si>
    <t>MARIA CRISTINA SANCHEZ DIAZ</t>
  </si>
  <si>
    <t>SERM730609876</t>
  </si>
  <si>
    <t>SERM730609MCHPYY01</t>
  </si>
  <si>
    <t>MYRIAM SEPULVEDA REYES</t>
  </si>
  <si>
    <t>TEAR760610A38</t>
  </si>
  <si>
    <t>TEAR760610HCHRGL01</t>
  </si>
  <si>
    <t>RAUL FELIPE TERRAZAS AGUIRRE</t>
  </si>
  <si>
    <t>TEDL990729TP4</t>
  </si>
  <si>
    <t>TEDL990729MCHRRS07</t>
  </si>
  <si>
    <t>LESLIE JOSELIN TERRAZAS DURAN</t>
  </si>
  <si>
    <t>TOBT8310246R6</t>
  </si>
  <si>
    <t>TOBT831024MCHRRH05</t>
  </si>
  <si>
    <t>THELMA GUADALUPE TORRES BARRETO</t>
  </si>
  <si>
    <t>UUAJ8910286B1</t>
  </si>
  <si>
    <t>UUAJ891028HCHRRL00</t>
  </si>
  <si>
    <t>JOEL URTUZUASTEGUI ARZOLA</t>
  </si>
  <si>
    <t>VASM721005K88</t>
  </si>
  <si>
    <t>VASM721005HCHLRR06</t>
  </si>
  <si>
    <t>MARIO ALBERTO VALDEZ SIERRA</t>
  </si>
  <si>
    <t>VATE6505053PA</t>
  </si>
  <si>
    <t>VATE650505HCHLRR02</t>
  </si>
  <si>
    <t>ERNESTO VALLEJO TERRAZAS</t>
  </si>
  <si>
    <t>VASI870422IA8</t>
  </si>
  <si>
    <t>VASI870422MCHZVS04</t>
  </si>
  <si>
    <t>ISIS KRYSTAL VAZQUEZ SAENZ</t>
  </si>
  <si>
    <t>VAGS580921NS3</t>
  </si>
  <si>
    <t>VAGS580921MCHZRL04</t>
  </si>
  <si>
    <t>SOLEDAD VAZQUEZ GARCIA</t>
  </si>
  <si>
    <t>VEMA770621BW5</t>
  </si>
  <si>
    <t>VEMA770621MCHLRN02</t>
  </si>
  <si>
    <t>ANA ISABEL VELAZQUEZ MARTINEZ</t>
  </si>
  <si>
    <t>VEDA870119GY2</t>
  </si>
  <si>
    <t>VEDA870119MDGRMD03</t>
  </si>
  <si>
    <t>ADRIANA VERGARA DOMINGUEZ</t>
  </si>
  <si>
    <t>VIGR710609UT2</t>
  </si>
  <si>
    <t>VIGR710609HCHLRF00</t>
  </si>
  <si>
    <t>RAFAEL VILLEGAS GARCIA</t>
  </si>
  <si>
    <t>D01202</t>
  </si>
  <si>
    <t>20.0</t>
  </si>
  <si>
    <t>L5XATE</t>
  </si>
  <si>
    <t>08DPT0003A</t>
  </si>
  <si>
    <t>MOHB751008MMNNRL07</t>
  </si>
  <si>
    <t>BLANCA ESTELA MONTAÑEZ HERNANDEZ</t>
  </si>
  <si>
    <t>8310110030207CF33206013430</t>
  </si>
  <si>
    <t>JEFE DE PROYECTO CAPACITACIÓN</t>
  </si>
  <si>
    <t>AUGE930824HCHGRD05</t>
  </si>
  <si>
    <t>JOSE EDUARDO AGUIRRE GARCIA</t>
  </si>
  <si>
    <t>8310110030207CF3320402229</t>
  </si>
  <si>
    <t>GOTD691012MCHMVY06</t>
  </si>
  <si>
    <t>DEYANIRA GOMEZ TAVARES</t>
  </si>
  <si>
    <t>8310110030207CF3320402429</t>
  </si>
  <si>
    <t>MOHB751008LK5</t>
  </si>
  <si>
    <t>AUGE930824D5A</t>
  </si>
  <si>
    <t>GOTD6910121D1</t>
  </si>
  <si>
    <t>DIAA860226874</t>
  </si>
  <si>
    <t>DIAA860226MSRZGN04</t>
  </si>
  <si>
    <t>ANA FABIOLA DIAZ AGUILAR</t>
  </si>
  <si>
    <t>8310110010207E3725120</t>
  </si>
  <si>
    <t>SIN GOCE SUELDO</t>
  </si>
  <si>
    <t>GAJE670908MV9</t>
  </si>
  <si>
    <t>GAJE670908HDGLRV06</t>
  </si>
  <si>
    <t xml:space="preserve">EVARISTO GALVAN JUAREZ </t>
  </si>
  <si>
    <t>8310110010207E3713200</t>
  </si>
  <si>
    <t>GAEM680908Q97</t>
  </si>
  <si>
    <t>GAEC680908MCLLSN03</t>
  </si>
  <si>
    <t>MA. CONCEPCION GALLARDO ESPARZA</t>
  </si>
  <si>
    <t>8310110030207931900</t>
  </si>
  <si>
    <t>INCAPACIDAD</t>
  </si>
  <si>
    <t>PECG710113QA8</t>
  </si>
  <si>
    <t>PECG710113MCHRRB06</t>
  </si>
  <si>
    <t>GABRIELA PEREZ CRUZ</t>
  </si>
  <si>
    <t>8310110030207932200</t>
  </si>
  <si>
    <t>AUAC800520NRA</t>
  </si>
  <si>
    <t>AUAC800520HDGGNS04</t>
  </si>
  <si>
    <t>CESAR ALEJANDRO AGUILAR ANTUNEZ</t>
  </si>
  <si>
    <t>AARJ7003036F2</t>
  </si>
  <si>
    <t>AARJ700303MCHNMS07</t>
  </si>
  <si>
    <t>MARIA DE JESUS ANAYA RAMIREZ</t>
  </si>
  <si>
    <t>AIEL6711121J4</t>
  </si>
  <si>
    <t>AIXE671112MCHRXL03</t>
  </si>
  <si>
    <t>MARIA ELIZABETH ARRIETA</t>
  </si>
  <si>
    <t>BAVM031004TK0</t>
  </si>
  <si>
    <t>BAVM031004HCHRLXA5</t>
  </si>
  <si>
    <t>MAXIMILIANO BARRERA VALVERDE</t>
  </si>
  <si>
    <t>CACI7205151S9</t>
  </si>
  <si>
    <t>CACI720515HOCHRS01</t>
  </si>
  <si>
    <t>ISIDRO MANUEL CHAVEZ CARRERA</t>
  </si>
  <si>
    <t>CAMR911122RJ5</t>
  </si>
  <si>
    <t>CAMR911122HCHHRB00</t>
  </si>
  <si>
    <t>ROBERTO CHAVEZ MARTINEZ</t>
  </si>
  <si>
    <t>EALJ731221FM3</t>
  </si>
  <si>
    <t>EALJ731221HSLSRN06</t>
  </si>
  <si>
    <t>JUAN DE DIOS ESCALANTE LAUREAN</t>
  </si>
  <si>
    <t>GADA760726L20</t>
  </si>
  <si>
    <t>GADA760726MCHRZD02</t>
  </si>
  <si>
    <t>ADRIANA GARCIA DIAZ</t>
  </si>
  <si>
    <t>HEMG871203IT3</t>
  </si>
  <si>
    <t>HEMG871203MCHRLB01</t>
  </si>
  <si>
    <t>GABRIELA VIVIANA HERNANDEZ MOLINA</t>
  </si>
  <si>
    <t>LIMR6608162E8</t>
  </si>
  <si>
    <t>LIMR660816HZSRNY01</t>
  </si>
  <si>
    <t>RAYMUNDO LIRA MENDOZA</t>
  </si>
  <si>
    <t>MARL701010AR4</t>
  </si>
  <si>
    <t>MARL701010MCLRBD02</t>
  </si>
  <si>
    <t>LUDIVINA MARTINEZ REBOLLOSO</t>
  </si>
  <si>
    <t>MECL790627CP7</t>
  </si>
  <si>
    <t>MEXC790627MCHJXL02</t>
  </si>
  <si>
    <t>CLAUDIA FABIOLA MEJIA</t>
  </si>
  <si>
    <t>MONL710121CT7</t>
  </si>
  <si>
    <t>MONL710121MSLGVR08</t>
  </si>
  <si>
    <t>LORENA INES MOGUEL NOVELO</t>
  </si>
  <si>
    <t>OIRA9912212Q4</t>
  </si>
  <si>
    <t>OIRA991221MCHLYN04</t>
  </si>
  <si>
    <t>ANDREA ISABEL OLIVEROS REYES</t>
  </si>
  <si>
    <t>OIPL750706829</t>
  </si>
  <si>
    <t>OIPL750706HNTRXS09</t>
  </si>
  <si>
    <t>LUIS ALBERTO ORTIZ PEÑA</t>
  </si>
  <si>
    <t>RORA930709296J0</t>
  </si>
  <si>
    <t>RORG730929MCHDSL00</t>
  </si>
  <si>
    <t>GLADYS ZOBEIDA RODRIGUEZ DE LA ROSA</t>
  </si>
  <si>
    <t>ROMA711015CL1</t>
  </si>
  <si>
    <t>ROMA711015MDFDLN06</t>
  </si>
  <si>
    <t>ANA LUISA RODRIGUEZ MILAN</t>
  </si>
  <si>
    <t>SARJ950904NE4</t>
  </si>
  <si>
    <t>SARJ950904HCHLVV08</t>
  </si>
  <si>
    <t>JAVIER ALEJANDRO SALINAS RIVERA</t>
  </si>
  <si>
    <t>SOME990816A87</t>
  </si>
  <si>
    <t>SOME990816MCHTJD09</t>
  </si>
  <si>
    <t>EDNA VALERIA SOTELO MEJIA</t>
  </si>
  <si>
    <t>SOGC711207N65</t>
  </si>
  <si>
    <t>SOGC711207MCHTRN06</t>
  </si>
  <si>
    <t>MARIA CONCEPCION SOTO GUERRERO</t>
  </si>
  <si>
    <t>TORE8012234Y9</t>
  </si>
  <si>
    <t>TORE801223HNTPYD08</t>
  </si>
  <si>
    <t>EDGAR TOPETE REYES</t>
  </si>
  <si>
    <t>ZAVE920703L47</t>
  </si>
  <si>
    <t>ZAVE920703HCHVLD09</t>
  </si>
  <si>
    <t>EDGAR ALEJANDRO ZAVALA VALLES</t>
  </si>
  <si>
    <t>AAVJ670109VEA</t>
  </si>
  <si>
    <t>AAVJ670109HVZBLL08</t>
  </si>
  <si>
    <t>JULIAN MIGUEL ABSALON VILLEGAS</t>
  </si>
  <si>
    <t>AOLJ680721RSA</t>
  </si>
  <si>
    <t>AOLJ680721MCHCJL09</t>
  </si>
  <si>
    <t>JULIA ROSA ACOSTA LUJAN</t>
  </si>
  <si>
    <t>AEMV850720NG8</t>
  </si>
  <si>
    <t>AEMV850720MCHLNR03</t>
  </si>
  <si>
    <t>VIRIDIANA ALMEIDA MONTES</t>
  </si>
  <si>
    <t>AAGP8807274Z4</t>
  </si>
  <si>
    <t>AAGP880727MMCLLB04</t>
  </si>
  <si>
    <t>PABLOVA ALVARADO GALICIA</t>
  </si>
  <si>
    <t>AASJ7104236Z2</t>
  </si>
  <si>
    <t>AASJ710423HCHLNR06</t>
  </si>
  <si>
    <t>JORGE ADRIAN ALVARADO SANCHEZ</t>
  </si>
  <si>
    <t>AATG900815VD7</t>
  </si>
  <si>
    <t>AATG900815MCHLRL09</t>
  </si>
  <si>
    <t>GLORIA YARALDY ALVARADO TARANGO</t>
  </si>
  <si>
    <t>BACJ730108BV7</t>
  </si>
  <si>
    <t>BACJ730108MDFYRH00</t>
  </si>
  <si>
    <t>JAHEL BAYARDO CARVAJAL</t>
  </si>
  <si>
    <t>BECI670819Q93</t>
  </si>
  <si>
    <t>BECI670819HCHLRV03</t>
  </si>
  <si>
    <t>IVAN BELMONTE CARRILLO</t>
  </si>
  <si>
    <t>BEMA6303194F4</t>
  </si>
  <si>
    <t>BEMA630319HCLRRN08</t>
  </si>
  <si>
    <t>JOSE ANGEL BERNAL MARTINEZ</t>
  </si>
  <si>
    <t>BEMY780623E38</t>
  </si>
  <si>
    <t>BEMY780623MCHRRS01</t>
  </si>
  <si>
    <t>YESICA BERUMEN MARTINEZ</t>
  </si>
  <si>
    <t>BUEL761105V38</t>
  </si>
  <si>
    <t>BUEL761105MCHSSR05</t>
  </si>
  <si>
    <t>LAURA ISELA BUSTAMANTE ESCOBEDO</t>
  </si>
  <si>
    <t>CAVM69042817A</t>
  </si>
  <si>
    <t>CAVM690428HCHBGR00</t>
  </si>
  <si>
    <t>MARIO ALBERTO CABALLERO VEGA</t>
  </si>
  <si>
    <t>CAVM6006195R6</t>
  </si>
  <si>
    <t>CAVM600619HCHLLN01</t>
  </si>
  <si>
    <t>MANUEL ALBERTO CALLEROS VILLALOBOS</t>
  </si>
  <si>
    <t>CAVJ011217KF0</t>
  </si>
  <si>
    <t>CAVJ011217HCHLLNA7</t>
  </si>
  <si>
    <t>JUAN CARLOS CALDERON VILLA</t>
  </si>
  <si>
    <t>CEZL870802BI5</t>
  </si>
  <si>
    <t>CEZL870802HCLRMS05</t>
  </si>
  <si>
    <t>LUIS ANGEL CERVANTES ZAMARRIPA</t>
  </si>
  <si>
    <t>CIGJ801220RP4</t>
  </si>
  <si>
    <t>CIGJ801220HCHSRL09</t>
  </si>
  <si>
    <t>JULIO ALBERTO CISNEROS GARCIA</t>
  </si>
  <si>
    <t>DOBG610203LR2</t>
  </si>
  <si>
    <t>DOBG610203HCHMRL02</t>
  </si>
  <si>
    <t>GILBERTO DOMINGUEZ BARAY</t>
  </si>
  <si>
    <t>DOEJ630916MP1</t>
  </si>
  <si>
    <t>DOEJ630916HCLRSN05</t>
  </si>
  <si>
    <t>JUAN JESUS DORADO ESPINO</t>
  </si>
  <si>
    <t>EADJ860902I17</t>
  </si>
  <si>
    <t>EADJ860902HCHSZV01</t>
  </si>
  <si>
    <t>JAVIER EDUARDO ESPARZA DIAZ</t>
  </si>
  <si>
    <t>EACL8412183L3</t>
  </si>
  <si>
    <t>EACL841218MCHSRR08</t>
  </si>
  <si>
    <t>LAURA VERONICA ESTRADA CARRILLO</t>
  </si>
  <si>
    <t>EAHJ881022RT6</t>
  </si>
  <si>
    <t>EAHJ881022HCHSRQ05</t>
  </si>
  <si>
    <t>JOAQUIN JOEL ESTRADA HERNANDEZ</t>
  </si>
  <si>
    <t>EASA951019EL5</t>
  </si>
  <si>
    <t>EASA951019HCHSLN00</t>
  </si>
  <si>
    <t>JOSE ANGEL ESTRADA SALAYANDIA</t>
  </si>
  <si>
    <t>GAEH711103S52</t>
  </si>
  <si>
    <t>GAEH711103HCHBNC07</t>
  </si>
  <si>
    <t>HECTOR GERARDO GABALDON ENRIQUEZ</t>
  </si>
  <si>
    <t>EVARISTO GALVAN JUAREZ</t>
  </si>
  <si>
    <t>GAMA9301129SA</t>
  </si>
  <si>
    <t>GAMA930119MCLLLL08</t>
  </si>
  <si>
    <t>ALEJANDRA GALVAN MELENDEZ</t>
  </si>
  <si>
    <t>GAMY7604228L5</t>
  </si>
  <si>
    <t>GAMY760422MDGLXL00</t>
  </si>
  <si>
    <t>YOLANDA ALEJANDRA GALVAN MUÑOZ</t>
  </si>
  <si>
    <t>GAAN631226D5A</t>
  </si>
  <si>
    <t>GAAN631226MCHNNR03</t>
  </si>
  <si>
    <t>NORMA GANDARA ANGUIANO</t>
  </si>
  <si>
    <t>GARA6105276N5</t>
  </si>
  <si>
    <t>GARA610527HCHRZL00</t>
  </si>
  <si>
    <t>JOSE ALFONSO GARAY RUIZ</t>
  </si>
  <si>
    <t>GOGG8703244X4</t>
  </si>
  <si>
    <t>GOGG870324MCHNNB07</t>
  </si>
  <si>
    <t>GABRIELA ALEJANDRA GONZALEZ GANDARA</t>
  </si>
  <si>
    <t>GONM640214JC7</t>
  </si>
  <si>
    <t>GONM640214HJCNVG03</t>
  </si>
  <si>
    <t>MIGUEL GONZALEZ NAVA</t>
  </si>
  <si>
    <t>HEGC960603139</t>
  </si>
  <si>
    <t>HEGC960603HASRNR07</t>
  </si>
  <si>
    <t>CARLOS HERNANDEZ GONZALEZ</t>
  </si>
  <si>
    <t>HEPR900403KQ2</t>
  </si>
  <si>
    <t>HEPR900403HCHRRC03</t>
  </si>
  <si>
    <t>RICARDO HERNANDEZ PEREZ</t>
  </si>
  <si>
    <t>HEMA6604046K4</t>
  </si>
  <si>
    <t>HEMA660404HCHRXN05</t>
  </si>
  <si>
    <t>JOSE ANGEL HERRERA MIÑOZ</t>
  </si>
  <si>
    <t>HEOS840726F25</t>
  </si>
  <si>
    <t>HEOS840726HCHRGR06</t>
  </si>
  <si>
    <t>SERGIO ARTURO HERRERA OGAZ</t>
  </si>
  <si>
    <t>HOAG621120KT8</t>
  </si>
  <si>
    <t>HOAG621120MCHLVB08</t>
  </si>
  <si>
    <t>GABRIELA ALEJANDRA HOLGUIN AVILA</t>
  </si>
  <si>
    <t>HUJD820323M58</t>
  </si>
  <si>
    <t>HUJD820323HMCRMN01</t>
  </si>
  <si>
    <t>DANIEL HUERTA JIMENEZ</t>
  </si>
  <si>
    <t>LOHA840518CS8</t>
  </si>
  <si>
    <t>LOHA840518HCHPRL07</t>
  </si>
  <si>
    <t>ALBERTO LOPEZ HERNANDEZ</t>
  </si>
  <si>
    <t>LORJ770817AI5</t>
  </si>
  <si>
    <t>LORJ770817HDGZDS02</t>
  </si>
  <si>
    <t>JOSE DE JESUS LOZANO RODRIGUEZ</t>
  </si>
  <si>
    <t>NORMA JUDITH LUNA RAMIREZ</t>
  </si>
  <si>
    <t>MAVA850717159</t>
  </si>
  <si>
    <t>MAVA850717MCHCLL06</t>
  </si>
  <si>
    <t>ALEJANDRA MACIAS VELAZQUEZ</t>
  </si>
  <si>
    <t>MAER720708DH1</t>
  </si>
  <si>
    <t>MAXE720708MCHNXR00</t>
  </si>
  <si>
    <t>ERIKA SELENE MANCHA</t>
  </si>
  <si>
    <t>MAOD8107099T0</t>
  </si>
  <si>
    <t>MAOD810709HCHRLN01</t>
  </si>
  <si>
    <t>DANIEL ANTONIO MARQUEZ OLIVAS</t>
  </si>
  <si>
    <t>MARS830130RA7</t>
  </si>
  <si>
    <t>MARS830130HCHRVR05</t>
  </si>
  <si>
    <t>SERGIO ALONSO MARTINEZ RIVERA</t>
  </si>
  <si>
    <t>MESO501218RY9</t>
  </si>
  <si>
    <t>MESO501218HJCNLS04</t>
  </si>
  <si>
    <t>OSCAR IGNACIO MENDOZA SALAS</t>
  </si>
  <si>
    <t>MESB8507159W0</t>
  </si>
  <si>
    <t>MESB850715HCHNRN00</t>
  </si>
  <si>
    <t>BENJAMIN ALEJANDRO MENDOZA SORIANO</t>
  </si>
  <si>
    <t>MOSJ8104145VA</t>
  </si>
  <si>
    <t>MOSJ810414HVZVRS05</t>
  </si>
  <si>
    <t>JUSTINO JAVIER MONTIEL SORIANO</t>
  </si>
  <si>
    <t>MOMM791027B8A</t>
  </si>
  <si>
    <t>MOMM791027MCHRRY08</t>
  </si>
  <si>
    <t>MAYRA MARGARITA MORALES MORENO</t>
  </si>
  <si>
    <t>OEPH7911267A5</t>
  </si>
  <si>
    <t>OEPH791126HCHRNC09</t>
  </si>
  <si>
    <t>HECTOR RICARDO ORNELAS DEL PINO</t>
  </si>
  <si>
    <t>PELI800928FR2</t>
  </si>
  <si>
    <t>PELI800928HCHRPG01</t>
  </si>
  <si>
    <t>JOSE IGNACIO PEREZ LOPEZ</t>
  </si>
  <si>
    <t>PERL8208024K1</t>
  </si>
  <si>
    <t>PERL820802MCHRMR03</t>
  </si>
  <si>
    <t>LAURA ANGELICA PEREZ RAMOS</t>
  </si>
  <si>
    <t>PESD840502CP3</t>
  </si>
  <si>
    <t>PESD840502HCHRCG00</t>
  </si>
  <si>
    <t>DIEGO ALEJANDRO PEREZ SAUCEDO</t>
  </si>
  <si>
    <t>POMJ860826TB2</t>
  </si>
  <si>
    <t>POMJ860826HCHRDN05</t>
  </si>
  <si>
    <t>JUAN CARLOS PORRAS MEDINA</t>
  </si>
  <si>
    <t>RISL760605MT6</t>
  </si>
  <si>
    <t>RISL760605MCHCCR00</t>
  </si>
  <si>
    <t>LAURA IVETTE RICO SAUCEDO</t>
  </si>
  <si>
    <t>RIBG810102KB8</t>
  </si>
  <si>
    <t>RIBG810102MCHVRR02</t>
  </si>
  <si>
    <t>GRACIELA RIVAS BARRAGAN</t>
  </si>
  <si>
    <t>ROMP8008014S4</t>
  </si>
  <si>
    <t>ROMP800801MCSBZT07</t>
  </si>
  <si>
    <t>PATRICIA ROBLERO MAZARIEGOS</t>
  </si>
  <si>
    <t>ROCG680807P47</t>
  </si>
  <si>
    <t>ROCG680807MCLLSR09</t>
  </si>
  <si>
    <t>GRISELDA ROLDAN CASTILLO</t>
  </si>
  <si>
    <t>ROHC950805BY2</t>
  </si>
  <si>
    <t>ROHC950805HCHMRH00</t>
  </si>
  <si>
    <t>ROMERO HERNANDEZ CHRISTIAN ERICK</t>
  </si>
  <si>
    <t>RUGA7605108F9</t>
  </si>
  <si>
    <t>RUGA760510MCHVTN01</t>
  </si>
  <si>
    <t>MARIA ANTONIETA RUVALCABA GUTIERREZ</t>
  </si>
  <si>
    <t>SAMR880304CG8</t>
  </si>
  <si>
    <t>SAMR880304HCHLXF03</t>
  </si>
  <si>
    <t>RAFAEL SALAS MUÑOZ</t>
  </si>
  <si>
    <t>SAOA880909JJ6</t>
  </si>
  <si>
    <t>SAOA880909HOCMSL00</t>
  </si>
  <si>
    <t>ALVARO OSCAR SAMARIO OSORIO</t>
  </si>
  <si>
    <t>SAON851028RE1</t>
  </si>
  <si>
    <t>SAON851028MVZMSL07</t>
  </si>
  <si>
    <t>NALLELY SAMARIO OSORIO</t>
  </si>
  <si>
    <t>SAMF9409114W1</t>
  </si>
  <si>
    <t>SAMF940911MVZNLT00</t>
  </si>
  <si>
    <t>FATIMA SANCHEZ MOLINA</t>
  </si>
  <si>
    <t>SEEI760505188</t>
  </si>
  <si>
    <t>SEEI760505MCHRSL09</t>
  </si>
  <si>
    <t>ILSE SERRATOS ESPARZA</t>
  </si>
  <si>
    <t>TAVY911105KV5</t>
  </si>
  <si>
    <t>TAVY911105MCHGNS05</t>
  </si>
  <si>
    <t>YASSMIN TAGLE VENZOR</t>
  </si>
  <si>
    <t>TENA800305KZ2</t>
  </si>
  <si>
    <t>TENA800305HCHJVN00</t>
  </si>
  <si>
    <t>ANGEL ADRIAN TEJADA NEVAREZ</t>
  </si>
  <si>
    <t>TORN791114PY6</t>
  </si>
  <si>
    <t>TORN791114MCHRYD07</t>
  </si>
  <si>
    <t>NADIA MARIA TORRES REY</t>
  </si>
  <si>
    <t>UUAR860131EV3</t>
  </si>
  <si>
    <t>UUAR860131HCHRRF06</t>
  </si>
  <si>
    <t>RAFAEL URTUZUASTEGUI ARZOLA</t>
  </si>
  <si>
    <t>VAAF840608FK3</t>
  </si>
  <si>
    <t>VAAF840608HCHZCR03</t>
  </si>
  <si>
    <t>FERNANDO VAZQUEZ ACEVEDO</t>
  </si>
  <si>
    <t>VIAS640217RZ1</t>
  </si>
  <si>
    <t>VIAS640217HCHLGL08</t>
  </si>
  <si>
    <t>SAUL VILLALOBOS AGUIRRE</t>
  </si>
  <si>
    <t>VIGR720403880</t>
  </si>
  <si>
    <t>VIGR720403HVZLBC14</t>
  </si>
  <si>
    <t>RICARDO VILLARAUZ GABINO</t>
  </si>
  <si>
    <t>MARÍA ELIZABETH ARRIETA</t>
  </si>
  <si>
    <t>F2429</t>
  </si>
  <si>
    <t>RORG7309296J0</t>
  </si>
  <si>
    <t xml:space="preserve">EDNA VALERIA SOTELO MEJIA </t>
  </si>
  <si>
    <t>E3701</t>
  </si>
  <si>
    <t>LURN910205HP1</t>
  </si>
  <si>
    <t>LURN910205MCHNMR07</t>
  </si>
  <si>
    <t xml:space="preserve">CHRISTIAN ERICK ROMERO HERNANDEZ </t>
  </si>
  <si>
    <t>BUSY940130CBA</t>
  </si>
  <si>
    <t>BUSY940130MCHSLS09</t>
  </si>
  <si>
    <t xml:space="preserve">YUSILETH BUSTILLOS SALCIDO </t>
  </si>
  <si>
    <t>08DPT0012I</t>
  </si>
  <si>
    <t>CAMC8511068L5</t>
  </si>
  <si>
    <t>CAMC851106MCHRRR00</t>
  </si>
  <si>
    <t>CARMEN IVONNE CARMONA MURILLO</t>
  </si>
  <si>
    <t>CAJG690110UD1</t>
  </si>
  <si>
    <t>CAJG690110HCHHRN00</t>
  </si>
  <si>
    <t>GONZALO CHAVEZ JUAREZ</t>
  </si>
  <si>
    <t>COVC830703U30</t>
  </si>
  <si>
    <t>COVC830703MCHRZY01</t>
  </si>
  <si>
    <t>CYNTHIA ROSARIO CORONADO VAZQUEZ</t>
  </si>
  <si>
    <t>FODM741228UH3</t>
  </si>
  <si>
    <t>FODM741228MCHNMN07</t>
  </si>
  <si>
    <t xml:space="preserve">MONICA FONG DOMINGUEZ </t>
  </si>
  <si>
    <t>GACI7107098NA</t>
  </si>
  <si>
    <t>GACI710709MCHRRM01</t>
  </si>
  <si>
    <t>IMELDA IVONE GARCIA CARMONA</t>
  </si>
  <si>
    <t>GOMA9608227S9</t>
  </si>
  <si>
    <t>GOMA960822MCHNDL03</t>
  </si>
  <si>
    <t>ALEJANDRA GONZALEZ MEDRANO</t>
  </si>
  <si>
    <t>GUCG820810N15</t>
  </si>
  <si>
    <t>GUCG820810MCHTBD02</t>
  </si>
  <si>
    <t>GUADALUPE GUTIERREZ COBOS</t>
  </si>
  <si>
    <t>GUJV920331GC5</t>
  </si>
  <si>
    <t>GUJV920331MCHTQR03</t>
  </si>
  <si>
    <t>VERONICA GUTIERREZ JAQUEZ</t>
  </si>
  <si>
    <t>IAMM880831RY4</t>
  </si>
  <si>
    <t>IAMM880831MCHZRR03</t>
  </si>
  <si>
    <t>MAR ELIZA IZAGUIRRE MARTINEZ</t>
  </si>
  <si>
    <t>LECG700827GY1</t>
  </si>
  <si>
    <t>LECG700827MCHCHL00</t>
  </si>
  <si>
    <t>GLORIA A LECHUGA CHAVEZ</t>
  </si>
  <si>
    <t>LOLJ670723J90</t>
  </si>
  <si>
    <t>LOLJ670723HCHPZV05</t>
  </si>
  <si>
    <t>JAVIER LOPEZ LOZANO</t>
  </si>
  <si>
    <t>MAAS821018113</t>
  </si>
  <si>
    <t>MAAS821018HCHRNG05</t>
  </si>
  <si>
    <t>SIGIFREDO MARQUEZ ANCHONDO</t>
  </si>
  <si>
    <t>MAQS651014TH4</t>
  </si>
  <si>
    <t>MAQS651014HCHRNL03</t>
  </si>
  <si>
    <t>SAUL MARQUEZ QUINTANA</t>
  </si>
  <si>
    <t>PELC8406157B2</t>
  </si>
  <si>
    <t>PELC840615HSLRGR00</t>
  </si>
  <si>
    <t>CARLOS IVAR PEREZ LUGO</t>
  </si>
  <si>
    <t>ROCR700830F58</t>
  </si>
  <si>
    <t>ROCR700830HCHDNC08</t>
  </si>
  <si>
    <t>RICARDO ANTELMO RODRIGUEZ CANO</t>
  </si>
  <si>
    <t>ROTF760823LY5</t>
  </si>
  <si>
    <t>ROTF760823MCHDRL03</t>
  </si>
  <si>
    <t>FLOR GUADALUPE RODRIGUEZ TREJO</t>
  </si>
  <si>
    <t>SOMD561124TEA</t>
  </si>
  <si>
    <t>SOMD561124HCHTDV09</t>
  </si>
  <si>
    <t>DAVID SOTELO MEDRANO</t>
  </si>
  <si>
    <t>TERL781019J60</t>
  </si>
  <si>
    <t>TERL781019HCHNDS08</t>
  </si>
  <si>
    <t>LUIS CARLOS TENA RODELAS</t>
  </si>
  <si>
    <t>TEGY0210265L1</t>
  </si>
  <si>
    <t>TEGY021026MCHNRSA3</t>
  </si>
  <si>
    <t>YESENIA GUADALUPE TENA GRAJEDA</t>
  </si>
  <si>
    <t>AOMJ840208TE5</t>
  </si>
  <si>
    <t>AOMJ840208HCHSRL03</t>
  </si>
  <si>
    <t>JULIAN ACOSTA MORENO</t>
  </si>
  <si>
    <t>AURK950710HT9</t>
  </si>
  <si>
    <t>AURK950710MCHGVR03</t>
  </si>
  <si>
    <t>KARLA TERESA AGUIRRE RIVAS</t>
  </si>
  <si>
    <t>AARP7710257KA</t>
  </si>
  <si>
    <t>AARP771025MCHLZL02</t>
  </si>
  <si>
    <t>PALMA LILIANA ALMANZA RUIZ</t>
  </si>
  <si>
    <t>AAOG811026Q47</t>
  </si>
  <si>
    <t>AAOG811026MCHRRB02</t>
  </si>
  <si>
    <t>GABRIELA MARIA ARAGON ORTIZ</t>
  </si>
  <si>
    <t>AEGL940102TD8</t>
  </si>
  <si>
    <t>AEGL940102HCHRNS03</t>
  </si>
  <si>
    <t>LUIS DANIEL ARMENDARIZ GONZALEZ</t>
  </si>
  <si>
    <t>BALL820222AW6</t>
  </si>
  <si>
    <t>BALL820222HCHYNR00</t>
  </si>
  <si>
    <t>LORENZO ANTONIO BAYLON DE LEON</t>
  </si>
  <si>
    <t>CAGH960928299</t>
  </si>
  <si>
    <t>CAGH860928HCHHVC07</t>
  </si>
  <si>
    <t xml:space="preserve">HECTOR FRANCISCO CHACON GUEVARA </t>
  </si>
  <si>
    <t>CACP850903KT2</t>
  </si>
  <si>
    <t>CACP850903MCHHHR00</t>
  </si>
  <si>
    <t>PERLA JAZMIN CHAIREZ CHACON</t>
  </si>
  <si>
    <t>CAMN760505UE4</t>
  </si>
  <si>
    <t>CAMN760505MCHHNN03</t>
  </si>
  <si>
    <t>NANCY LORENA CHAVEZ MONCADA</t>
  </si>
  <si>
    <t>CUGE050420EH7</t>
  </si>
  <si>
    <t>CUGE050420HCHRRRA4</t>
  </si>
  <si>
    <t>ERICK ROLANDO CRUZ GARCIA</t>
  </si>
  <si>
    <t>DOCE610806AJ3</t>
  </si>
  <si>
    <t>DOCE610806MCHMMS03</t>
  </si>
  <si>
    <t>ESPERANZA DOMINGUEZ CAMUÑEZ</t>
  </si>
  <si>
    <t>DOTW710023S3</t>
  </si>
  <si>
    <t>DOTW871002HCHMRL06</t>
  </si>
  <si>
    <t xml:space="preserve">WALTER ALEJANDRO DOMINGUEZ TORRES </t>
  </si>
  <si>
    <t>DUIA911217JM8</t>
  </si>
  <si>
    <t>DUIA911217HCHRBR05</t>
  </si>
  <si>
    <t>ARMANDO ALEXIS DUARTE IBARRA</t>
  </si>
  <si>
    <t>EACL761108IA6</t>
  </si>
  <si>
    <t>EACL761108HCHSHS08</t>
  </si>
  <si>
    <t>JOSE LUIS ESTRADA CHAVEZ</t>
  </si>
  <si>
    <t>FITM7609208P9</t>
  </si>
  <si>
    <t>FITM760920MCHGVR05</t>
  </si>
  <si>
    <t>MARISOL FIGUEROA TOVAR</t>
  </si>
  <si>
    <t>GAMD921203I17</t>
  </si>
  <si>
    <t>GAMD921203MCHLRN04</t>
  </si>
  <si>
    <t>DANIELA GALDEAN MARIN</t>
  </si>
  <si>
    <t>GAMC820716BJ4</t>
  </si>
  <si>
    <t>GAMC820716MCHLRR08</t>
  </si>
  <si>
    <t>MARIA DEL CARMEN GALLEGOS MARTINEZ</t>
  </si>
  <si>
    <t>GOCS820528T91</t>
  </si>
  <si>
    <t>GOCS820528MCHNLN05</t>
  </si>
  <si>
    <t>SANDRA BERENICE GONZALEZ COLMENERO</t>
  </si>
  <si>
    <t>GOCE8806192C0</t>
  </si>
  <si>
    <t>GOCE880619MCHNLDS04</t>
  </si>
  <si>
    <t xml:space="preserve">ESMERALDA MARIANA GONZALEZ COLMENERO </t>
  </si>
  <si>
    <t>GOQM960413969</t>
  </si>
  <si>
    <t>GOQM960413HCHNXR03</t>
  </si>
  <si>
    <t>MARCO ANTONIO GONZALEZ QUIÑONEZ</t>
  </si>
  <si>
    <t>GAMO630830H94</t>
  </si>
  <si>
    <t>GAMO630830MCHRRL07</t>
  </si>
  <si>
    <t>OLGA CECILIA GRAJEDA  MIRAMONTES</t>
  </si>
  <si>
    <t>GUPM750205CQ9</t>
  </si>
  <si>
    <t>GUPM750205HCHTXN02</t>
  </si>
  <si>
    <t>JOSE MANUEL GUTIERREZ PEÑA</t>
  </si>
  <si>
    <t>HEGP741201TCA</t>
  </si>
  <si>
    <t>HEGP741201MCHRRT03</t>
  </si>
  <si>
    <t>PATRICIA OLAYA HERRERA GARCIA</t>
  </si>
  <si>
    <t>IAFR620519979</t>
  </si>
  <si>
    <t>IAFR620519HSLZRM07</t>
  </si>
  <si>
    <t>RAMON  IZAGUIRRE FIERRO</t>
  </si>
  <si>
    <t>JAAG74101784A</t>
  </si>
  <si>
    <t>JAAG741017MCHQRL01</t>
  </si>
  <si>
    <t>GLORIA LINDA JAQUEZ ARBALLO</t>
  </si>
  <si>
    <t>LAGL890709J41</t>
  </si>
  <si>
    <t>LAGL890709MCHZNL07</t>
  </si>
  <si>
    <t>LLUVIA CRISTINA LAZO GONZALEZ</t>
  </si>
  <si>
    <t>MALS840210DM2</t>
  </si>
  <si>
    <t>MALS840210MCHCYL02</t>
  </si>
  <si>
    <t>SILVIA ISELA MACIAS LOYA</t>
  </si>
  <si>
    <t>MATM841124GU1</t>
  </si>
  <si>
    <t>MATM841124MCHRLY00</t>
  </si>
  <si>
    <t>MAYTEE ABRIL MARQUEZ TELLO</t>
  </si>
  <si>
    <t>MALD9102218M7</t>
  </si>
  <si>
    <t>MALD910221HCHRPG09</t>
  </si>
  <si>
    <t xml:space="preserve">DIEGO ALFREDO MARTINEZ LOPEZ </t>
  </si>
  <si>
    <t>MAGM880802UR1</t>
  </si>
  <si>
    <t>MAGM880802MCHRRR08</t>
  </si>
  <si>
    <t>MARINA ANGELICA MARTINEZ GARCIA</t>
  </si>
  <si>
    <t>MEOE6606187C0</t>
  </si>
  <si>
    <t>MEOE660618HCHLRF02</t>
  </si>
  <si>
    <t>EFREN MELENDEZ ORTIZ</t>
  </si>
  <si>
    <t>MERA900126FD2</t>
  </si>
  <si>
    <t>MERA900126MCHNMN03</t>
  </si>
  <si>
    <t>ANA ISABEL MENDOZA RAMOS</t>
  </si>
  <si>
    <t>MOCY880918UQA</t>
  </si>
  <si>
    <t>MOCY880918MCHRHN06</t>
  </si>
  <si>
    <t>YANELI MORALES CHAPARRO</t>
  </si>
  <si>
    <t>MOEJ8410204P7</t>
  </si>
  <si>
    <t>MOEJ841020HCHRSS09</t>
  </si>
  <si>
    <t>JESUS MORENO ESTRADA</t>
  </si>
  <si>
    <t>NAAH950220UHA</t>
  </si>
  <si>
    <t>NAAH950220MCHKNR00</t>
  </si>
  <si>
    <t>HARUMI VALERIA NAKAMURA ANCHONDO</t>
  </si>
  <si>
    <t>NUMR860506DV4</t>
  </si>
  <si>
    <t>NUMR860506MCHXRQ03</t>
  </si>
  <si>
    <t>RAQUEL NUÑEZ MARTINEZ</t>
  </si>
  <si>
    <t>OOVL980915KS0</t>
  </si>
  <si>
    <t>OOVL980915MCHRZS02</t>
  </si>
  <si>
    <t>VASTI STEPHANIA OROZCO LOYOZA</t>
  </si>
  <si>
    <t>OIPC830620AE8</t>
  </si>
  <si>
    <t>OIPC830620HCHRRR03</t>
  </si>
  <si>
    <t>CARLOS ALEJANDRO ORTIZ PAREDES</t>
  </si>
  <si>
    <t>PAVC680810379</t>
  </si>
  <si>
    <t>PAVC680810MCHLLR09</t>
  </si>
  <si>
    <t>CARMEN LORENA PALMA VALVERDE</t>
  </si>
  <si>
    <t>POED8604086S3</t>
  </si>
  <si>
    <t>POED860408MCHRCN03</t>
  </si>
  <si>
    <t>DIANA ELIZABETH PORTILLO ECHAVARRIA</t>
  </si>
  <si>
    <t>ROAN6811104YA</t>
  </si>
  <si>
    <t>ROAN681110HVZDGX08</t>
  </si>
  <si>
    <t>JOSE NOE RODRIGUEZ AGUILERA</t>
  </si>
  <si>
    <t>ROVC830522ILA</t>
  </si>
  <si>
    <t>ROVC830522MCHDLR00</t>
  </si>
  <si>
    <t>CRISTINA RODRIGUEZ VALVERDE</t>
  </si>
  <si>
    <t>SAME780216645</t>
  </si>
  <si>
    <t>SAME780216MCHCLS05</t>
  </si>
  <si>
    <t xml:space="preserve">ESMERALDA SAUCEDO MOLINA </t>
  </si>
  <si>
    <t>SATL841206QI8</t>
  </si>
  <si>
    <t>SATL841206HCHZRS00</t>
  </si>
  <si>
    <t>LUIS MIGUEL SAUZAMEDA TORRES</t>
  </si>
  <si>
    <t>UUGA831111DY9</t>
  </si>
  <si>
    <t>UUGA831111MCHRND03</t>
  </si>
  <si>
    <t>ADRIANA ARMINE URQUIZA GONZALEZ</t>
  </si>
  <si>
    <t>VIVR8208282I1</t>
  </si>
  <si>
    <t>VIVR820828HDGLLB03</t>
  </si>
  <si>
    <t>ROBERTO RENE VILLALPALDO VILLALPANDO</t>
  </si>
  <si>
    <t>20216</t>
  </si>
  <si>
    <t>20205</t>
  </si>
  <si>
    <t>TEGY0210265K1</t>
  </si>
  <si>
    <t>YESENIA TENA RODELAS</t>
  </si>
  <si>
    <t>30102</t>
  </si>
  <si>
    <t>CAGH960928HCHHVC07</t>
  </si>
  <si>
    <t>AAEJ730109C94</t>
  </si>
  <si>
    <t>AAEJ730109HCHLSL06</t>
  </si>
  <si>
    <t xml:space="preserve">ALVAREZ ESCARCEGA JULIAN </t>
  </si>
  <si>
    <t>08DPT0011J</t>
  </si>
  <si>
    <t>BARM6606271QA</t>
  </si>
  <si>
    <t>BARM660627HCHRBR03</t>
  </si>
  <si>
    <t>MARIO ALBERTO BARBA RUBIO</t>
  </si>
  <si>
    <t>CAVJ9010233Z3</t>
  </si>
  <si>
    <t>CAVJ901023MCHXZH05</t>
  </si>
  <si>
    <t xml:space="preserve">CAÑAS VAZQUEZ JAHAIRA ARANI </t>
  </si>
  <si>
    <t>EUGM7504107E2</t>
  </si>
  <si>
    <t>EUGM750410HCHSRR05</t>
  </si>
  <si>
    <t xml:space="preserve">ESQUIVEL GUERRERO MAURO EZEQUIEL </t>
  </si>
  <si>
    <t>FUCJ631107GN7</t>
  </si>
  <si>
    <t>FUCJ611107MCHNHL09</t>
  </si>
  <si>
    <t>JULIETA FUENTES CHAVEZ</t>
  </si>
  <si>
    <t>GAGJ740328P75</t>
  </si>
  <si>
    <t>GAGJ740328HCHLNR03</t>
  </si>
  <si>
    <t>JORGE ARTURO GALLEGOS GONZALEZ</t>
  </si>
  <si>
    <t>RECL630302F85</t>
  </si>
  <si>
    <t>RECL630302HCHYRS01</t>
  </si>
  <si>
    <t>LUIS ALONSO REY  CARDONA</t>
  </si>
  <si>
    <t>OOGL650510T8D</t>
  </si>
  <si>
    <t>OOGL650510HCHRRS09</t>
  </si>
  <si>
    <t>JOSE LUIS ORDOÑEZ GRIJALVA</t>
  </si>
  <si>
    <t>PEJV030508V85</t>
  </si>
  <si>
    <t>PEJV030508MCHRMLA1</t>
  </si>
  <si>
    <t>VALERIA VICTORIA PEREA JIMENEZ</t>
  </si>
  <si>
    <t>GOQG650428BVA</t>
  </si>
  <si>
    <t>GOQG650428MCHNNR07</t>
  </si>
  <si>
    <t>GEORGINA GONZALEZ QUINTANA</t>
  </si>
  <si>
    <t>HECE8507023B4</t>
  </si>
  <si>
    <t>HECE850702HCHRHD03</t>
  </si>
  <si>
    <t>HEREDIA CHAVEZ EDGAR FILIBERTO</t>
  </si>
  <si>
    <t>HEHD990510DD9</t>
  </si>
  <si>
    <t>HEHD990510MCHRRN08</t>
  </si>
  <si>
    <t>HERNANDEZ HERNANDEZ DIANA</t>
  </si>
  <si>
    <t>HEAT6405082U8</t>
  </si>
  <si>
    <t>HEAT640508MCHRNR05</t>
  </si>
  <si>
    <t>HERNANDEZ ANCHONDO MARIA TERESA</t>
  </si>
  <si>
    <t>HESI910103RT5</t>
  </si>
  <si>
    <t>HESI910103MCHRLL14</t>
  </si>
  <si>
    <t>ILSE YUSETH HERNANDEZ SILVA</t>
  </si>
  <si>
    <t>LIGG8206272AA</t>
  </si>
  <si>
    <t>LIGG820627HCLRRZ15</t>
  </si>
  <si>
    <t>GIEZI LIRA GARCIA</t>
  </si>
  <si>
    <t>NAWA860622RX8</t>
  </si>
  <si>
    <t>NAWA860622HCHVGL05</t>
  </si>
  <si>
    <t>ALEJANDRO MAURICIO NAVARRO WAGNER</t>
  </si>
  <si>
    <t>LORH7403236P9</t>
  </si>
  <si>
    <t>LORH740323MCHZML0</t>
  </si>
  <si>
    <t>HILDA ISELA LOZOYA RAMIREZ</t>
  </si>
  <si>
    <t>ROLM7209032I7</t>
  </si>
  <si>
    <t>ROLM720903MCHNJR08</t>
  </si>
  <si>
    <t>RONQUILLO LUJAN MARTHA</t>
  </si>
  <si>
    <t>LURM670525V88</t>
  </si>
  <si>
    <t>LURM670525HCHCSN05</t>
  </si>
  <si>
    <t>LUCIO DE LA ROSA MANUEL</t>
  </si>
  <si>
    <t>MAGI710826BY5</t>
  </si>
  <si>
    <t>MAGI710826HCHRNV05</t>
  </si>
  <si>
    <t>IVONNE ARACELI MARTINEZ GONZALEZ</t>
  </si>
  <si>
    <t>MAVE810424SY3</t>
  </si>
  <si>
    <t>MAVE810424MCHRLL08</t>
  </si>
  <si>
    <t>ELIA ZURASY MARTINEZ VELO</t>
  </si>
  <si>
    <t>MEGM480906839</t>
  </si>
  <si>
    <t>MEGM480906HCHNNG00</t>
  </si>
  <si>
    <t>MIGUEL ANGEL MENDOZA GONZALEZ</t>
  </si>
  <si>
    <t>MOSN761109NZ5</t>
  </si>
  <si>
    <t>MOSN761109MCHNLD00</t>
  </si>
  <si>
    <t>NADIA ROCIO MONARCA SILVA</t>
  </si>
  <si>
    <t>DICR741002QU6</t>
  </si>
  <si>
    <t>DICR741002HCHZSB07</t>
  </si>
  <si>
    <t>ROBERTO JAVIER DIAZ CASAS</t>
  </si>
  <si>
    <t>AOJS831129AT5</t>
  </si>
  <si>
    <t>ROAA860101KQ4</t>
  </si>
  <si>
    <t>ROAA860101HCHCNL04</t>
  </si>
  <si>
    <t>JOSE ALBERTO ROCHA ANTUNA</t>
  </si>
  <si>
    <t>RUAJ680828NZ1</t>
  </si>
  <si>
    <t>RUAJ680828HCHZGN01</t>
  </si>
  <si>
    <t>JUAN CARLOS RUIZ AGUIRRE</t>
  </si>
  <si>
    <t>RUBY9512196N0</t>
  </si>
  <si>
    <t>RUBY951219MCHZRS01</t>
  </si>
  <si>
    <t>YESICA GUADALUPE RUIZ BURCIAGA</t>
  </si>
  <si>
    <t>SACG701206260</t>
  </si>
  <si>
    <t>SACG701206MCHLND02</t>
  </si>
  <si>
    <t>MARIA GUADALUPE SALAZAR CONTRERAS</t>
  </si>
  <si>
    <t>VIDV791004RJ0</t>
  </si>
  <si>
    <t>VIDV791004MCHLRR04</t>
  </si>
  <si>
    <t>VIRGINIA VILLALBA DURAN</t>
  </si>
  <si>
    <t>AOAJ720609R46</t>
  </si>
  <si>
    <t>AOAJ720609MCHCLS06</t>
  </si>
  <si>
    <t>MARIA DE JESUS ACOSTA ALVAREZ</t>
  </si>
  <si>
    <t>18.0</t>
  </si>
  <si>
    <t>AORC6607129B3</t>
  </si>
  <si>
    <t>AORC660712HCHCMS03</t>
  </si>
  <si>
    <t>CESAR RENE ACOSTA ROMO</t>
  </si>
  <si>
    <t>10.0</t>
  </si>
  <si>
    <t>AUVX671108950</t>
  </si>
  <si>
    <t>AUVX671108MCHGLC09</t>
  </si>
  <si>
    <t>XOCHITL MARGARITA AGUILAR VILLALOBOS</t>
  </si>
  <si>
    <t>17.0</t>
  </si>
  <si>
    <t>AADF760822JB4</t>
  </si>
  <si>
    <t>AADF760822MCHLML07</t>
  </si>
  <si>
    <t>FLOR ANEL ALMANZA DOMINGUEZ</t>
  </si>
  <si>
    <t>AADF541004UL3</t>
  </si>
  <si>
    <t>AADF541004HDGLMR07</t>
  </si>
  <si>
    <t>FRANCISCO ALVARADO DOMINGUEZ</t>
  </si>
  <si>
    <t>AAGD820816HU2</t>
  </si>
  <si>
    <t>AAGD820816MCHLTL09</t>
  </si>
  <si>
    <t>DALYLA ALVARADO GUTIERREZ</t>
  </si>
  <si>
    <t>AASE930324BT6</t>
  </si>
  <si>
    <t>AASE930324MCHLLD02</t>
  </si>
  <si>
    <t>EDITH ALVAREZ SALAZAR</t>
  </si>
  <si>
    <t>AALU670310HX2</t>
  </si>
  <si>
    <t>AAXL670310HCHMXS16</t>
  </si>
  <si>
    <t>LUIS CARLOS AMAYA X</t>
  </si>
  <si>
    <t>AAAM8805014VA</t>
  </si>
  <si>
    <t>AAAM880501MCHNCL02</t>
  </si>
  <si>
    <t>MILDRED ARLETTE ANDRADE ACOSTA</t>
  </si>
  <si>
    <t>AIDJ6101296Q4</t>
  </si>
  <si>
    <t>AIDJ610129HCHVLS09</t>
  </si>
  <si>
    <t>JESUS HUMBERTO AVILA DELGADO</t>
  </si>
  <si>
    <t>AIQC690227LQ0</t>
  </si>
  <si>
    <t>AIQC690227HCHVNS05</t>
  </si>
  <si>
    <t>CESAR ROGACIANO AVILA QUINTANA</t>
  </si>
  <si>
    <t>BEAG740617SI1</t>
  </si>
  <si>
    <t>BEAG740617MSLJRB00</t>
  </si>
  <si>
    <t>MARIA GABIELA BEJARANO ARREDONDO</t>
  </si>
  <si>
    <t>BEML730902B28</t>
  </si>
  <si>
    <t>BEML730902HCHLRS07</t>
  </si>
  <si>
    <t>JOSE LUIS BELTRAN MARQUEZ</t>
  </si>
  <si>
    <t>BACJ820811R51</t>
  </si>
  <si>
    <t>BACJ820811HCHLRN02</t>
  </si>
  <si>
    <t>JUAN JOSE BLANCO CRUZ</t>
  </si>
  <si>
    <t>BASH700602N82</t>
  </si>
  <si>
    <t>BASH700602HCHLNR08</t>
  </si>
  <si>
    <t>HERNAN BLANCO SAENZ</t>
  </si>
  <si>
    <t>CAHJ821204323</t>
  </si>
  <si>
    <t>CAHJ821204HCHBRL07</t>
  </si>
  <si>
    <t>JOEL ANTONIO CABALLERO HERNANDEZ</t>
  </si>
  <si>
    <t>CADL780717DQ0</t>
  </si>
  <si>
    <t>CADL780717HCHMLS06</t>
  </si>
  <si>
    <t>LUIS MANUEL CAMACHO DELGADO</t>
  </si>
  <si>
    <t>CAML770621S57</t>
  </si>
  <si>
    <t>CAML770621HCHRRS02</t>
  </si>
  <si>
    <t>LUIS CARMONA MORA</t>
  </si>
  <si>
    <t>CAEI831214746</t>
  </si>
  <si>
    <t>CAEI831214MCHRSV05</t>
  </si>
  <si>
    <t>IVETH SELENE CARO ESCUDERO</t>
  </si>
  <si>
    <t>CAGS5611036P5</t>
  </si>
  <si>
    <t>CAGS561103MCHRLL06</t>
  </si>
  <si>
    <t>SILVIA CARRASCO GALVAN</t>
  </si>
  <si>
    <t>CAVJ780821N37</t>
  </si>
  <si>
    <t>CAVJ780821HCHZLS05</t>
  </si>
  <si>
    <t>JESUS MANUEL CAZARES VILLARREAL</t>
  </si>
  <si>
    <t>CEPJ5209176A4</t>
  </si>
  <si>
    <t>CEPJ520917MCLDXS03</t>
  </si>
  <si>
    <t>MARIA DE JESUS CEDILLO PEÑA</t>
  </si>
  <si>
    <t>CALM790104KB2</t>
  </si>
  <si>
    <t>CALM790104HCHHPN06</t>
  </si>
  <si>
    <t>MANUEL ALBERTO CHAVIRA LOPEZ</t>
  </si>
  <si>
    <t>COVM710719995</t>
  </si>
  <si>
    <t>COVM710719HCHRLR08</t>
  </si>
  <si>
    <t>MARCO ANTONIO CORONADO VILLARREAL</t>
  </si>
  <si>
    <t>DIVM670828475</t>
  </si>
  <si>
    <t>DIVM670828HCHZQN04</t>
  </si>
  <si>
    <t>MANUEL DIAZ VAQUERA</t>
  </si>
  <si>
    <t>EICP660518T31</t>
  </si>
  <si>
    <t>EICP660518MCHSRT02</t>
  </si>
  <si>
    <t>PATRICIA EISSA CARRILLO</t>
  </si>
  <si>
    <t>EIAL6904095Y1</t>
  </si>
  <si>
    <t>EIAL690409MCHSLR06</t>
  </si>
  <si>
    <t>LORENA MARGARITA ESPINOZA ALCALA</t>
  </si>
  <si>
    <t>FOSJ7411047Y2</t>
  </si>
  <si>
    <t>FOSJ741104HCHLLV00</t>
  </si>
  <si>
    <t>JAVIER ARTURO FLORES SALAS</t>
  </si>
  <si>
    <t>GAGJ7110079I6</t>
  </si>
  <si>
    <t>GAGJ711007HCHBRL03</t>
  </si>
  <si>
    <t>JULIAN GABIRA DE LA GARZA</t>
  </si>
  <si>
    <t>GALP8605195S6</t>
  </si>
  <si>
    <t>GALP860519MCHRCR06</t>
  </si>
  <si>
    <t>PERLA LILIANA GARCIA LUCERO</t>
  </si>
  <si>
    <t>GOGJ721103UI4</t>
  </si>
  <si>
    <t>GOGJ721103HCHNRL03</t>
  </si>
  <si>
    <t>JULIO CESAR GONZALEZ GRANADOS</t>
  </si>
  <si>
    <t>GUTM700125HI4</t>
  </si>
  <si>
    <t>GUTM700125MCHRRR03</t>
  </si>
  <si>
    <t>MARGARITA GUARDADO TORRES</t>
  </si>
  <si>
    <t>GUGL640702V28</t>
  </si>
  <si>
    <t>GUGL640702HCHTRS02</t>
  </si>
  <si>
    <t>LUIS ROGELIO GUTIERREZ GARCIA</t>
  </si>
  <si>
    <t>HECM730118LI9</t>
  </si>
  <si>
    <t>HECM730118HCHRDR06</t>
  </si>
  <si>
    <t>MAURICIO HERNANDEZ CAUDILLO</t>
  </si>
  <si>
    <t>HEOD870714897</t>
  </si>
  <si>
    <t>HEOD870714MCLRLN06</t>
  </si>
  <si>
    <t>DIANA HERNANDEZ OLIVARES</t>
  </si>
  <si>
    <t>HETC830217EB1</t>
  </si>
  <si>
    <t>HETC830217MCHRRN07</t>
  </si>
  <si>
    <t>CINTHIA LIZETH HERNANDEZ TREVIÑO</t>
  </si>
  <si>
    <t>JASX660321NQ4</t>
  </si>
  <si>
    <t>JASX660321HZSYTM15</t>
  </si>
  <si>
    <t>XAMIR JAYDAR SOTO</t>
  </si>
  <si>
    <t>JILS7804098R3</t>
  </si>
  <si>
    <t>JILS780409HCHMZR04</t>
  </si>
  <si>
    <t>SERGIO ARMANDO JIMENEZ LOZANO</t>
  </si>
  <si>
    <t>LOGE770513DS3</t>
  </si>
  <si>
    <t>LOGE770513MCHPLL01</t>
  </si>
  <si>
    <t>ELENA DEL ROSARIO LOPEZ GALAVIZ</t>
  </si>
  <si>
    <t>LUCL830421CC7</t>
  </si>
  <si>
    <t>LUCL830421HCHVNS03</t>
  </si>
  <si>
    <t>LUIS FERNANDO LUEVANO CONTRERAS</t>
  </si>
  <si>
    <t>LURI7603163W9</t>
  </si>
  <si>
    <t>LURI760316MCHJDR01</t>
  </si>
  <si>
    <t>IRMA EMILIA LUJAN RODRIGUEZ</t>
  </si>
  <si>
    <t>MEFJ6010186V1</t>
  </si>
  <si>
    <t>MEFJ601018HCHNNS07</t>
  </si>
  <si>
    <t>JESUS ALBERTO MENCHACA FUENTES</t>
  </si>
  <si>
    <t>MEEJ750705D34</t>
  </si>
  <si>
    <t>MEEJ750705HCHNSS02</t>
  </si>
  <si>
    <t>JESUS MENDOZA ESTEVANE</t>
  </si>
  <si>
    <t>MORR640403339</t>
  </si>
  <si>
    <t>MORR640403MCHNDS08</t>
  </si>
  <si>
    <t>ROSARIO FLORENTINA MONTOYA RODRIGUEZ</t>
  </si>
  <si>
    <t>MOSV610329FQ2</t>
  </si>
  <si>
    <t>MOSV610329HCHRTC06</t>
  </si>
  <si>
    <t>VICTOR MORENO SOTO</t>
  </si>
  <si>
    <t>MOOL690713831</t>
  </si>
  <si>
    <t>MOOL690713MCHRSR07</t>
  </si>
  <si>
    <t>LAURA MAGDALENA MORONES OSUNA</t>
  </si>
  <si>
    <t>MORC720201UY4</t>
  </si>
  <si>
    <t>MORC720201MCHRDL09</t>
  </si>
  <si>
    <t>CLAUDIA MORONES RODRIGUEZ</t>
  </si>
  <si>
    <t>MUNL690829H48</t>
  </si>
  <si>
    <t>MUNL690829MCHXTZ04</t>
  </si>
  <si>
    <t>LUZ EMILIA MUÑOZ NATIVIDAD</t>
  </si>
  <si>
    <t>NADJ630505N67</t>
  </si>
  <si>
    <t>NADJ630505HCHVLN05</t>
  </si>
  <si>
    <t>JUAN NAVA DELGADO</t>
  </si>
  <si>
    <t>NAML740428B29</t>
  </si>
  <si>
    <t>NAML740428MCHVRR05</t>
  </si>
  <si>
    <t>LORENA IVONNE NAVA MORALES</t>
  </si>
  <si>
    <t>OOMJ6108305IA</t>
  </si>
  <si>
    <t>OOMJ610830MCHCDN00</t>
  </si>
  <si>
    <t>JUANA ROSA OCHOA MADRID</t>
  </si>
  <si>
    <t>OORA820321MG3</t>
  </si>
  <si>
    <t>OORA820321MCHRNY08</t>
  </si>
  <si>
    <t>AYDE OROZCO RENOVA</t>
  </si>
  <si>
    <t>PAMC840828GP8</t>
  </si>
  <si>
    <t>PAMC840828MCHCRR08</t>
  </si>
  <si>
    <t>CRISTINA PACHECO MARQUEZ</t>
  </si>
  <si>
    <t>PAPA610623V58</t>
  </si>
  <si>
    <t>PAPA610623HCHLXN04</t>
  </si>
  <si>
    <t>ANTONIO PALACIO PIÑA</t>
  </si>
  <si>
    <t>PEHJ6802298H5</t>
  </si>
  <si>
    <t>PEHJ680229HCHRRN03</t>
  </si>
  <si>
    <t>JUAN JOSE PEREZ HERNANDEZ</t>
  </si>
  <si>
    <t>PERM720917SD7</t>
  </si>
  <si>
    <t>PERM720917MCHRMR06</t>
  </si>
  <si>
    <t>MARGARITA PEREZ RAMIREZ</t>
  </si>
  <si>
    <t>QUME830808SH6</t>
  </si>
  <si>
    <t>QUME830808HCHXRR06</t>
  </si>
  <si>
    <t>ERIC QUIÑONES MARIÑELARENA</t>
  </si>
  <si>
    <t>RARR491119L95</t>
  </si>
  <si>
    <t>RARR491119HPLMVB06</t>
  </si>
  <si>
    <t>ROBERTO PONCIANO RAMIREZ RIVERA</t>
  </si>
  <si>
    <t>RAHA780618377</t>
  </si>
  <si>
    <t>RAHA780618HCHMRD01</t>
  </si>
  <si>
    <t>ADARIK QUILEO RAMOS HERRERA</t>
  </si>
  <si>
    <t>RARL740713SN9</t>
  </si>
  <si>
    <t>RARL740713MCHSYR08</t>
  </si>
  <si>
    <t>LOURDES GABRIELA RASCON REYES</t>
  </si>
  <si>
    <t>REGJ630501KR7</t>
  </si>
  <si>
    <t>REGJ630501HDFNRN07</t>
  </si>
  <si>
    <t>JUAN CARLOS RENDON GARCIA</t>
  </si>
  <si>
    <t>RILA820506DD4</t>
  </si>
  <si>
    <t>RILA820506HCHVCN08</t>
  </si>
  <si>
    <t>ANGEL ARMANDO RIVERA LECHUGA</t>
  </si>
  <si>
    <t>ROVW790131VE9</t>
  </si>
  <si>
    <t>ROVW790131HCHJLL05</t>
  </si>
  <si>
    <t>WILFREDO ROJO VELAZQUEZ</t>
  </si>
  <si>
    <t>ROHE830406P40</t>
  </si>
  <si>
    <t>ROHE830406MCHMRL03</t>
  </si>
  <si>
    <t>ELSA SAMANTHA ROMERO HERRERA</t>
  </si>
  <si>
    <t>RUBJ910211L87</t>
  </si>
  <si>
    <t>RUBJ910211HCHZCS01</t>
  </si>
  <si>
    <t>RUIZ ESPARZA BACASEHUA JOSE</t>
  </si>
  <si>
    <t>RUCJ590315LP9</t>
  </si>
  <si>
    <t>RUCJ590315HZSZMS00</t>
  </si>
  <si>
    <t>JOSE RUIZ ESPARZA CAMARENA</t>
  </si>
  <si>
    <t>SARC670203156</t>
  </si>
  <si>
    <t>SARC670203MDGLZR00</t>
  </si>
  <si>
    <t>MARIA DEL CARMEN SALAS RUIZ</t>
  </si>
  <si>
    <t>SACD640228KY5</t>
  </si>
  <si>
    <t>SACD640228HCHLNN03</t>
  </si>
  <si>
    <t>DANIEL JAVIER SALAZAR CONTRERAS</t>
  </si>
  <si>
    <t>SASL611115CC2</t>
  </si>
  <si>
    <t>SASL611115HCHMPP00</t>
  </si>
  <si>
    <t>LEOPOLDO SAMANIEGO SEPULVEDA</t>
  </si>
  <si>
    <t>SAPJ770502I20</t>
  </si>
  <si>
    <t>SAPJ770502HCHNRV00</t>
  </si>
  <si>
    <t>JAVIER SANCHEZ PEREZ</t>
  </si>
  <si>
    <t>SEVK920127JG4</t>
  </si>
  <si>
    <t>SEVK920127MCHGLR02</t>
  </si>
  <si>
    <t>KAREN JEMIMA VILLALOBOS</t>
  </si>
  <si>
    <t>TOMG6805124B0</t>
  </si>
  <si>
    <t>TOMG680512MCHRRB05</t>
  </si>
  <si>
    <t>GABRIELA TORRES MORENO</t>
  </si>
  <si>
    <t>TOPD7211138C2</t>
  </si>
  <si>
    <t>TOPD721113MCHRRL03</t>
  </si>
  <si>
    <t>DELIA ARMIDA TORRES PORTILLO</t>
  </si>
  <si>
    <t>TORJ640811CX6</t>
  </si>
  <si>
    <t>TORJ640811HCHVVS02</t>
  </si>
  <si>
    <t>JOSE TOVAR RIVERO</t>
  </si>
  <si>
    <t>UUIL8212152F2</t>
  </si>
  <si>
    <t>UUIL821215HCHRBS02</t>
  </si>
  <si>
    <t>LUIS ALBERTO URQUIDI IBARBOL</t>
  </si>
  <si>
    <t>VAPD660401U61</t>
  </si>
  <si>
    <t>VAPD660401HCHLRN00</t>
  </si>
  <si>
    <t>DANIEL VALADEZ PORTILLO</t>
  </si>
  <si>
    <t>VAGB5901245Z9</t>
  </si>
  <si>
    <t>VAGB590124MCHLNL07</t>
  </si>
  <si>
    <t xml:space="preserve">VALDERRABANO GONZALEZ BLANCA ESTELA </t>
  </si>
  <si>
    <t>VAHJ690910EY0</t>
  </si>
  <si>
    <t>VAHJ690910HCHLRM02</t>
  </si>
  <si>
    <t>JAIME VALENZUELA HERNANDEZ</t>
  </si>
  <si>
    <t>VAGJ670203PVA</t>
  </si>
  <si>
    <t>VAGJ670203HCLLVS03</t>
  </si>
  <si>
    <t>JOSE VALLEJO GUEVARA</t>
  </si>
  <si>
    <t>VEDL620727PL3</t>
  </si>
  <si>
    <t>VEDL620727MCHGRR05</t>
  </si>
  <si>
    <t>LORETO VEGA DURAN</t>
  </si>
  <si>
    <t>VIBH7007255V7</t>
  </si>
  <si>
    <t>VIBH700725MCHDNL05</t>
  </si>
  <si>
    <t>HILDA MINERVA VIDAÑA BENCOMO</t>
  </si>
  <si>
    <t>MAHM630225I70</t>
  </si>
  <si>
    <t>MAHM630225HCLRRR0</t>
  </si>
  <si>
    <t>MARTIN EMIGDIO MARTINEZ HERNANDEZ</t>
  </si>
  <si>
    <t>CAROLINA ESPINOZA DE SANTIAGO</t>
  </si>
  <si>
    <t>CF01601</t>
  </si>
  <si>
    <t>10992</t>
  </si>
  <si>
    <t>08DPT0013H</t>
  </si>
  <si>
    <t>123</t>
  </si>
  <si>
    <t>C</t>
  </si>
  <si>
    <t>APOYO PARA EL DEPARTAMENTO SERVICIOS ADMINISTRATIVOS</t>
  </si>
  <si>
    <t>RH/015/2022</t>
  </si>
  <si>
    <t>MARCELA DUARTE CHACON</t>
  </si>
  <si>
    <t>APOYO PARA EL DEPARTAMENTO DE INFORMATICA</t>
  </si>
  <si>
    <t>EISC871230RT1</t>
  </si>
  <si>
    <t>EISC871230MCHSNR08</t>
  </si>
  <si>
    <t>HECK900803GS0</t>
  </si>
  <si>
    <t>HECK900803MCHRRR05</t>
  </si>
  <si>
    <t>KARLA JOESELIN HERNANDEZ CORDERO</t>
  </si>
  <si>
    <t>BUAC8304198K9</t>
  </si>
  <si>
    <t>BUAC830419MCHNGY03</t>
  </si>
  <si>
    <t>CYNTHIA IRENE BUENO AGUIRRE</t>
  </si>
  <si>
    <t>CATC7205274V8</t>
  </si>
  <si>
    <t>CATC720527HCHNRR09</t>
  </si>
  <si>
    <t>CARLOS CANO TORRES</t>
  </si>
  <si>
    <t>GAMP900609DT7</t>
  </si>
  <si>
    <t>GAMP900609MDGRRR08</t>
  </si>
  <si>
    <t>PERLA IVON GARCIA MORENO</t>
  </si>
  <si>
    <t>NAFJ841226HH7</t>
  </si>
  <si>
    <t>NAFJ841226HCHVLR09</t>
  </si>
  <si>
    <t>JORGE LUIS NAVA FLORES</t>
  </si>
  <si>
    <t>VARM7910137D6</t>
  </si>
  <si>
    <t>VARM791013MCHLMR03</t>
  </si>
  <si>
    <t>MARISOL VALLES RAMOS</t>
  </si>
  <si>
    <t>EURD990917H98</t>
  </si>
  <si>
    <t>EURD990917HCMSDN05</t>
  </si>
  <si>
    <t>DANIEL MISAEL EUSEBIO RODRIGUEZ</t>
  </si>
  <si>
    <t>CF11102</t>
  </si>
  <si>
    <t>COTD9112155M3</t>
  </si>
  <si>
    <t>COTD911215MCHRRN03</t>
  </si>
  <si>
    <t>CORELLA TRUJILLO DENISSE ALEJANDRA</t>
  </si>
  <si>
    <t>8310110010323E372520</t>
  </si>
  <si>
    <t>LICENCIA SIN GOCE DE SUELDO</t>
  </si>
  <si>
    <t>GAAE88011726A</t>
  </si>
  <si>
    <t>GAAE880117HCLLGD08</t>
  </si>
  <si>
    <t>GALAN AGUILAR EDGAR JOSE</t>
  </si>
  <si>
    <t>8310110010323E371320</t>
  </si>
  <si>
    <t>20260202</t>
  </si>
  <si>
    <t>20260227</t>
  </si>
  <si>
    <t>GACL951125NJ5</t>
  </si>
  <si>
    <t>GACL951125MDGYMS03</t>
  </si>
  <si>
    <t>GAYTAN CAMACHO LESLIE</t>
  </si>
  <si>
    <t>20260216</t>
  </si>
  <si>
    <t>JUAS860801FD3</t>
  </si>
  <si>
    <t>JUAS860801MCHRLL00</t>
  </si>
  <si>
    <t>JUÁREZ ALVARADO SILVIA ANGELICA</t>
  </si>
  <si>
    <t>20260119</t>
  </si>
  <si>
    <t>VEPS7608116K0</t>
  </si>
  <si>
    <t>VEPS760811MCHLBS04</t>
  </si>
  <si>
    <t xml:space="preserve">VELASQUEZ POBLANO SUSANA ADRIANA </t>
  </si>
  <si>
    <t>SACR870225HZ8</t>
  </si>
  <si>
    <t>SACR870225HCHLLB02</t>
  </si>
  <si>
    <t>SALAZAR CALDERA ROBERTO ISMAEL</t>
  </si>
  <si>
    <t>20260121</t>
  </si>
  <si>
    <t>AOVP680821N74</t>
  </si>
  <si>
    <t>AOVP680821MCHLLT07</t>
  </si>
  <si>
    <t>PATRICIA GUADALUPE ALONSO VALENZUELA</t>
  </si>
  <si>
    <t>AAOP870805580</t>
  </si>
  <si>
    <t>AAOP870805HCHLLD04</t>
  </si>
  <si>
    <t>PEDRO TOMAS ALVARADO OLIVAS</t>
  </si>
  <si>
    <t>AISJ830522495</t>
  </si>
  <si>
    <t>AISJ830522HCHRTS02</t>
  </si>
  <si>
    <t>JESUS JOSE ARIAS SOTELO</t>
  </si>
  <si>
    <t>BUMA741111CX0</t>
  </si>
  <si>
    <t>BUMA741111MCHSNN11</t>
  </si>
  <si>
    <t>ANGELICA BUSTILLOS MINJAREZ</t>
  </si>
  <si>
    <t>BURK950212RQ2</t>
  </si>
  <si>
    <t>BURK950212MCHSNR03</t>
  </si>
  <si>
    <t>KARLA ESTRELLA BUSTILLOS RENDON</t>
  </si>
  <si>
    <t>CACR890101JE8</t>
  </si>
  <si>
    <t>CACR890101HCHLRN05</t>
  </si>
  <si>
    <t>RENE CALDERON CARNERO</t>
  </si>
  <si>
    <t>CAMY820713FS4</t>
  </si>
  <si>
    <t>CAMY820713MCHRTR09</t>
  </si>
  <si>
    <t>YURIDIA ITZEL CARDONA MATA</t>
  </si>
  <si>
    <t>CARE740828E65</t>
  </si>
  <si>
    <t>CARE740828MCHSTD00</t>
  </si>
  <si>
    <t>EDITH DAYANARA CASTORENA RETANA</t>
  </si>
  <si>
    <t>DENISSE ALEJANDRA CORELLA TRUJILLO</t>
  </si>
  <si>
    <t>CUAL871105HE1</t>
  </si>
  <si>
    <t>CUAL871105HCHRLS08</t>
  </si>
  <si>
    <t>LUIS ALEJANDRO CRUZ ALVARADO</t>
  </si>
  <si>
    <t>LEVD880414UB2</t>
  </si>
  <si>
    <t>LEVD880414MCLNLN07</t>
  </si>
  <si>
    <t>DIANA GABRIELA DE LEON VELAZQUEZ</t>
  </si>
  <si>
    <t>DEMA730523UP5</t>
  </si>
  <si>
    <t>DEMA730523HCHLDL05</t>
  </si>
  <si>
    <t xml:space="preserve">ALFONSO DELGADO MEDINA                             </t>
  </si>
  <si>
    <t>EIOL8208015H6</t>
  </si>
  <si>
    <t>EIOL820801HCHSLS04</t>
  </si>
  <si>
    <t>LUIS ALFREDO ESPINOZA OLIVAS</t>
  </si>
  <si>
    <t>EDGAR JOSE GALAN AGUILAR</t>
  </si>
  <si>
    <t>GARA990515L72</t>
  </si>
  <si>
    <t>GARA990515HCHRLR01</t>
  </si>
  <si>
    <t>AARON GARCIA REALIVASQUEZ</t>
  </si>
  <si>
    <t>GAHL821029259</t>
  </si>
  <si>
    <t>GAHL821029HDGRRR05</t>
  </si>
  <si>
    <t>LORENZO ANTONIO GARCIA HERRERA</t>
  </si>
  <si>
    <t>LESLIE GAYTAN CAMACHO</t>
  </si>
  <si>
    <t>GONJ870317J36</t>
  </si>
  <si>
    <t>GONJ870317MVZMCN02</t>
  </si>
  <si>
    <t>JENNY PATRICIA GÓMEZ NICIDA</t>
  </si>
  <si>
    <t>GUCD860131S71</t>
  </si>
  <si>
    <t>GUCD860131HCHRLV06</t>
  </si>
  <si>
    <t>JOSE DAVID GUERRERO CALLEROS</t>
  </si>
  <si>
    <t>HEAN911008UH6</t>
  </si>
  <si>
    <t>HEAN911008MCHRLN03</t>
  </si>
  <si>
    <t>NANCY ELIZABETH HEREDIA ALVARADO</t>
  </si>
  <si>
    <t>HEBG8809151G4</t>
  </si>
  <si>
    <t>HEBG880915MMNRDR06</t>
  </si>
  <si>
    <t>GRACIELA HERNANDEZ BEDOLLA</t>
  </si>
  <si>
    <t>HEPM870418QNA</t>
  </si>
  <si>
    <t>HEPM870418MDFRRR08</t>
  </si>
  <si>
    <t>MARY CARMEN HERNANDEZ PERALES</t>
  </si>
  <si>
    <t>HIMY9004108E8</t>
  </si>
  <si>
    <t>HIMY900410MCHNDS05</t>
  </si>
  <si>
    <t>YISSEL SAYONARA HINOJO MODESTO</t>
  </si>
  <si>
    <t>SILVIA ANGELICA JUAREZ ALVARADO</t>
  </si>
  <si>
    <t>LINM5608318QA</t>
  </si>
  <si>
    <t>LINM560831HDFVRG06</t>
  </si>
  <si>
    <t>MIGUEL ARTURO LIEVANO NORMAN</t>
  </si>
  <si>
    <t>LOCS771008517</t>
  </si>
  <si>
    <t>LOCS771008HCHPRR09</t>
  </si>
  <si>
    <t>SERGIO LOPEZ DE LA CRUZ</t>
  </si>
  <si>
    <t>MAGJ9312218E6</t>
  </si>
  <si>
    <t>MAGJ931221HCHGRS04</t>
  </si>
  <si>
    <t>JESUS MIGUEL MAGAÑA GARCIA</t>
  </si>
  <si>
    <t>MAGT901211DE9</t>
  </si>
  <si>
    <t>MAGT901211MCHLNH09</t>
  </si>
  <si>
    <t>THANIA GUADALUPE MALDONADO GONZALEZ</t>
  </si>
  <si>
    <t>MAAF790507EW1</t>
  </si>
  <si>
    <t>MAAF790507HJCRLL08</t>
  </si>
  <si>
    <t>FLAVIO MARTINEZ ALVAREZ</t>
  </si>
  <si>
    <t>METJ941115RJ7</t>
  </si>
  <si>
    <t>METJ941115MCHDNN07</t>
  </si>
  <si>
    <t>JENNIFER MEDINA TUNCHEZ</t>
  </si>
  <si>
    <t>METV8709307K2</t>
  </si>
  <si>
    <t>METV870930HCHRNC09</t>
  </si>
  <si>
    <t>VICTOR MENA TRINIDAD</t>
  </si>
  <si>
    <t>MEEL870819K3A</t>
  </si>
  <si>
    <t>MEEL870819HCHNNS09</t>
  </si>
  <si>
    <t>LUIS MENDOZA ENRIQUEZ</t>
  </si>
  <si>
    <t>MOAR891030LR4</t>
  </si>
  <si>
    <t>MOAR891030HCHNGC01</t>
  </si>
  <si>
    <t>RICARDO DANIEL MONJARAS AGUILAR</t>
  </si>
  <si>
    <t>MOGJ8307134B3</t>
  </si>
  <si>
    <t>MOGJ830713HCHRRR05</t>
  </si>
  <si>
    <t>JORGE MORALES GRAJEDA</t>
  </si>
  <si>
    <t>MUSF8807088K7</t>
  </si>
  <si>
    <t>MUSF880708HCHRLR03</t>
  </si>
  <si>
    <t>FRANCISCO JAVIER MURILLO SALAZAR</t>
  </si>
  <si>
    <t>OIZC9702066W6</t>
  </si>
  <si>
    <t>OIZC970206MCHLRR02</t>
  </si>
  <si>
    <t>CAROLINA ALEJANDRA OLIVARES ZARAGOZA</t>
  </si>
  <si>
    <t>OITF920718QY5</t>
  </si>
  <si>
    <t>OITF920718HCHLRL06</t>
  </si>
  <si>
    <t>FELIPE OLIVAS TORRES</t>
  </si>
  <si>
    <t>OISM951129R68</t>
  </si>
  <si>
    <t>OISM951129MCHRLC03</t>
  </si>
  <si>
    <t>MICHELLE ALEJANDRA ORTIZ SILVA</t>
  </si>
  <si>
    <t>OUVI950103643</t>
  </si>
  <si>
    <t>OUVI950103MCHSLL08</t>
  </si>
  <si>
    <t>ILIANA ALEJANDRA OSUNA VALENZUELA</t>
  </si>
  <si>
    <t>PARS831007DA8</t>
  </si>
  <si>
    <t>PARS831007HCHSYR02</t>
  </si>
  <si>
    <t>SERGIO PASCUAL REYES</t>
  </si>
  <si>
    <t>POGD861005KA6</t>
  </si>
  <si>
    <t>POGD861005MCHRMN00</t>
  </si>
  <si>
    <t>DANIELA PORRAS GOMEZ</t>
  </si>
  <si>
    <t>QUPK7804119NA</t>
  </si>
  <si>
    <t>QUPK780411MSRVRR11</t>
  </si>
  <si>
    <t>KARLA LIZETTE QUEVEDO PRECIADO</t>
  </si>
  <si>
    <t>RACR860210AD0</t>
  </si>
  <si>
    <t>RACR860210MCHMST04</t>
  </si>
  <si>
    <t>RUTH RAMIREZ CASTORENA</t>
  </si>
  <si>
    <t>RESJ851201GQ9</t>
  </si>
  <si>
    <t>RESJ851201HCHVPV07</t>
  </si>
  <si>
    <t>JAVIER EDUARDO REVELES SAPIEN</t>
  </si>
  <si>
    <t>RODN920802BE3</t>
  </si>
  <si>
    <t>RODN320802MCHCLB01</t>
  </si>
  <si>
    <t>NUBIA JOHANA ROCHA DELGADO</t>
  </si>
  <si>
    <t>RORE881219EW3</t>
  </si>
  <si>
    <t>RORE881219HVZJYR07</t>
  </si>
  <si>
    <t>ERNESTO IVAN ROJAS REYES</t>
  </si>
  <si>
    <t>ROBERTO ISMAEL SALAZAR CALDERA</t>
  </si>
  <si>
    <t>SACE740906S3A</t>
  </si>
  <si>
    <t>SACE740906HCLLMN05</t>
  </si>
  <si>
    <t>ENRIQUE SALAZAR CAMPOS</t>
  </si>
  <si>
    <t>SARC911030SC8</t>
  </si>
  <si>
    <t>SARC911030HCHLMR00</t>
  </si>
  <si>
    <t>CARLOS SALGADO ROMO</t>
  </si>
  <si>
    <t>SACB990913DX8</t>
  </si>
  <si>
    <t>SACB990913MCHNSR05</t>
  </si>
  <si>
    <t>BRIANA YASMIN SANTILLARES CASTRUITA</t>
  </si>
  <si>
    <t>SESU611116K12</t>
  </si>
  <si>
    <t>SESU611116HDFGRL05</t>
  </si>
  <si>
    <t>ULISES SEGURA SIERRA</t>
  </si>
  <si>
    <t>SISA8210098G0</t>
  </si>
  <si>
    <t>SISA821009HCHFLR02</t>
  </si>
  <si>
    <t>ARTEMIO SIFUENTES SOLIS</t>
  </si>
  <si>
    <t>SIER8905149W5</t>
  </si>
  <si>
    <t>SIER890514MCHGSS03</t>
  </si>
  <si>
    <t>ROSA SELENE SIGALA ESQUIVEL</t>
  </si>
  <si>
    <t>SOGP990804QI5</t>
  </si>
  <si>
    <t>SOGP990804MCHBRL08</t>
  </si>
  <si>
    <t>PAULINA AYLEN SOBREVILLA GARCIA</t>
  </si>
  <si>
    <t>SORR740817E88</t>
  </si>
  <si>
    <t>SORR740817HCHSDC09</t>
  </si>
  <si>
    <t>RICARDO SOSA RODRIGUEZ</t>
  </si>
  <si>
    <t>TECI630106UW7</t>
  </si>
  <si>
    <t>TECI630106MDFLBS09</t>
  </si>
  <si>
    <t>MARIA ISABEL TELLEZ GIRON COBOS</t>
  </si>
  <si>
    <t>TORR840104UJ5</t>
  </si>
  <si>
    <t>TORR840104MCHRMQ05</t>
  </si>
  <si>
    <t>RAQUEL IVETTE TORRES RAMIREZ</t>
  </si>
  <si>
    <t>VASL720109KE2</t>
  </si>
  <si>
    <t>VASL720109MCHLNR06</t>
  </si>
  <si>
    <t>LORENZA CARMEN VALDEZ SAENZ</t>
  </si>
  <si>
    <t>VATB930812JK4</t>
  </si>
  <si>
    <t>VATB930812MCHLRR05</t>
  </si>
  <si>
    <t>BRENDA SUJEY VALADEZ TRUJILLO</t>
  </si>
  <si>
    <t>SUSANA ADRIANA VELASQUEZ POBLANO</t>
  </si>
  <si>
    <t>VIPL700512EU4</t>
  </si>
  <si>
    <t>VIPL700512HCHDRS00</t>
  </si>
  <si>
    <t>JOSE LUIS VIDAÑA PEREZ</t>
  </si>
  <si>
    <t>AURF800205UGA</t>
  </si>
  <si>
    <t>AURF800205HCHGML08</t>
  </si>
  <si>
    <t>FELIPE DE JESUS AGUILAR</t>
  </si>
  <si>
    <t>AUOV0504286G1</t>
  </si>
  <si>
    <t>AUOV050428MCHGLNAT</t>
  </si>
  <si>
    <t>VIANEY AGUIRRE OLIVAS</t>
  </si>
  <si>
    <t>AARM810509I79</t>
  </si>
  <si>
    <t>AARM810509MCHNNR08</t>
  </si>
  <si>
    <t>MARTHA ISABEL ANDRADE RENTERIA</t>
  </si>
  <si>
    <t>AAMV940905762</t>
  </si>
  <si>
    <t>AAMV940905MCHRRR08</t>
  </si>
  <si>
    <t>VIRGINIA BERENICE ARAGON MARQUEZ</t>
  </si>
  <si>
    <t>BAVL0101149U8</t>
  </si>
  <si>
    <t>BAVL010114HCHRLSA2</t>
  </si>
  <si>
    <t>LUIS ANGEL BARRERA VALVERDE</t>
  </si>
  <si>
    <t>CELS0211276F8</t>
  </si>
  <si>
    <t>CELS021127MCHRPFA2</t>
  </si>
  <si>
    <t xml:space="preserve">SOFIA VIVIANA CERVANTES LÓPEZ </t>
  </si>
  <si>
    <t>COAJ9506058U4</t>
  </si>
  <si>
    <t>COAJ950605HMNLRN08</t>
  </si>
  <si>
    <t>JUAN PABLO COLIN ARMENDARIZ</t>
  </si>
  <si>
    <t>FUPR7205099I1</t>
  </si>
  <si>
    <t>FUPR720509MCHNLS09</t>
  </si>
  <si>
    <t>ROSALINDA DE LA FUENTE PALLARES</t>
  </si>
  <si>
    <t>EAEE000516SN4</t>
  </si>
  <si>
    <t>EAEE000516HCHSSDA3</t>
  </si>
  <si>
    <t>EDGAR BENITO ESTRADA ESTRADA</t>
  </si>
  <si>
    <t>GALE730425SQ9</t>
  </si>
  <si>
    <t>GALE730425HDGLPL05</t>
  </si>
  <si>
    <t>ELIU GALVAN LOPEZ</t>
  </si>
  <si>
    <t>GACR6211047N7</t>
  </si>
  <si>
    <t>GACR621104HCHRHL08</t>
  </si>
  <si>
    <t>RAUL GARCIA CHAIREZ</t>
  </si>
  <si>
    <t>GABJ640420M86</t>
  </si>
  <si>
    <t xml:space="preserve">GABJ640420HDGRRM00  </t>
  </si>
  <si>
    <t>JAIME GARCIA BARRIENTOS</t>
  </si>
  <si>
    <t>GOET9301213L6</t>
  </si>
  <si>
    <t>GOET930121MCHNNR05</t>
  </si>
  <si>
    <t>TERESA ELIZABETH GONZALEZ ENRIQUEZ</t>
  </si>
  <si>
    <t>GURP990804PF1</t>
  </si>
  <si>
    <t>GURP990804MCHRDL03</t>
  </si>
  <si>
    <t>PAOLA IVETTE GUERRERO RODRIGUEZ</t>
  </si>
  <si>
    <t>GUHD0008199P2</t>
  </si>
  <si>
    <t>GUHD000819HCHTRNA6</t>
  </si>
  <si>
    <t>DANIEL GUTIERREZ HERNÁNDEZ</t>
  </si>
  <si>
    <t>HEFJ870904LL9</t>
  </si>
  <si>
    <t>HEFJ870904HSLRLN05</t>
  </si>
  <si>
    <t>JUAN MOISES HERNANDEZ FELIX</t>
  </si>
  <si>
    <t>HEAC5605024W8</t>
  </si>
  <si>
    <t>HEAC560502HTCRRR19</t>
  </si>
  <si>
    <t>JOSE CRUZ HERNANDEZ ARA</t>
  </si>
  <si>
    <t>HESR741009L69</t>
  </si>
  <si>
    <t>HESR741009HCHRNG0</t>
  </si>
  <si>
    <t>ROGELIO HERNANDEZ SANDOVAL</t>
  </si>
  <si>
    <t>JACG001110M72</t>
  </si>
  <si>
    <t>JACG001110MCHQSBA7</t>
  </si>
  <si>
    <t>GABRIELA LIZETH JAQUEZ CASTRUITA</t>
  </si>
  <si>
    <t>LOPM830622FZ7</t>
  </si>
  <si>
    <t>LOPM830622HCHRLR06</t>
  </si>
  <si>
    <t>MARTIN ALONSO LOERA  PULIDO</t>
  </si>
  <si>
    <t>LUEE660409697</t>
  </si>
  <si>
    <t>LUEE660409HCHJSR07</t>
  </si>
  <si>
    <t>ERNESTO  LUJAN ESCOBEDO</t>
  </si>
  <si>
    <t>MAGC661008FYA</t>
  </si>
  <si>
    <t>MAGC661008HCHRNN09</t>
  </si>
  <si>
    <t>CANDELARIO MARTINEZ GONZALEZ</t>
  </si>
  <si>
    <t>MAMM680119NF1</t>
  </si>
  <si>
    <t>MAMM680119MVZRSR06</t>
  </si>
  <si>
    <t>MARIANA MARTINEZ MISS</t>
  </si>
  <si>
    <t>MERL890508FW9</t>
  </si>
  <si>
    <t>MERL890508MMCJSR00</t>
  </si>
  <si>
    <t>LAURA ANGELICA MEJIA RIOS</t>
  </si>
  <si>
    <t>NUDM860613G18</t>
  </si>
  <si>
    <t>NUDM860613HCLXLN09</t>
  </si>
  <si>
    <t>JOSE MANUEL NUÑEZ DELGADO</t>
  </si>
  <si>
    <t>OOCP920604DS2</t>
  </si>
  <si>
    <t>OOCP920604HCHCRD06</t>
  </si>
  <si>
    <t>PEDRO LUIS OCHOA CORDERO</t>
  </si>
  <si>
    <t>OICM071201GB3</t>
  </si>
  <si>
    <t>OICM071201MCHLNNA0</t>
  </si>
  <si>
    <t>MONSERRAT OLIVA CANO</t>
  </si>
  <si>
    <t>OOCN9512109Y3</t>
  </si>
  <si>
    <t>OOCN951210MVZRRR01</t>
  </si>
  <si>
    <t>NORA GUADALUPE OROZCO CRUZ</t>
  </si>
  <si>
    <t>OISE001029EX3</t>
  </si>
  <si>
    <t>OISE001029HCHRLRA7</t>
  </si>
  <si>
    <t>ERICK LORENZO ORTIZ SILVA</t>
  </si>
  <si>
    <t>REBB890310QR0</t>
  </si>
  <si>
    <t>REBB890310MCHYRR02</t>
  </si>
  <si>
    <t>BRISA JANETT REYNA BRECEDA</t>
  </si>
  <si>
    <t>RUVE0102154Q3</t>
  </si>
  <si>
    <t>RUVE010215MCHLZDA7</t>
  </si>
  <si>
    <t>EDITH ANGELICA RUELAS VIZCARRA</t>
  </si>
  <si>
    <t>SASE940502AY3</t>
  </si>
  <si>
    <t>SASE940502HCHLLD03</t>
  </si>
  <si>
    <t>EDGAR OVED SALAZAR SILVA</t>
  </si>
  <si>
    <t>SALL700309RL7</t>
  </si>
  <si>
    <t>SALL700309MCHNPR00</t>
  </si>
  <si>
    <t>MARIA DE LOURDES SANCHEZ LOPEZ</t>
  </si>
  <si>
    <t>03</t>
  </si>
  <si>
    <t>JRZIII/033/2026</t>
  </si>
  <si>
    <t>3</t>
  </si>
  <si>
    <t>JRZIII/034/2026</t>
  </si>
  <si>
    <t>JRZIII/035/2026</t>
  </si>
  <si>
    <t>124</t>
  </si>
  <si>
    <t>JRZIII/036/2026</t>
  </si>
  <si>
    <t>JRZIII/037/2026</t>
  </si>
  <si>
    <t>JRZIII/038/2026</t>
  </si>
  <si>
    <t>125</t>
  </si>
  <si>
    <t>JRZIII/039/2026</t>
  </si>
  <si>
    <t>JRZIII/040/2026</t>
  </si>
  <si>
    <t>120</t>
  </si>
  <si>
    <t>40.0</t>
  </si>
  <si>
    <t>JRZIII/031/2026</t>
  </si>
  <si>
    <t>JRZIII/001/2026</t>
  </si>
  <si>
    <t>JRZIII/032/2026</t>
  </si>
  <si>
    <t>JRZIII/085/2026</t>
  </si>
  <si>
    <t>JRZIII/002/2026</t>
  </si>
  <si>
    <t>JRZIII/003/2026</t>
  </si>
  <si>
    <t>JRZIII/005/2026</t>
  </si>
  <si>
    <t>JRZIII/004/2026</t>
  </si>
  <si>
    <t>JRZIII/006/2026</t>
  </si>
  <si>
    <t>JRZIII/007/2026</t>
  </si>
  <si>
    <t>JRZIII/008/2026</t>
  </si>
  <si>
    <t>JRZIII/010/2026</t>
  </si>
  <si>
    <t>JRZIII/009/2026</t>
  </si>
  <si>
    <t>JRZIII/011/2026</t>
  </si>
  <si>
    <t>JRZIII/012/2026</t>
  </si>
  <si>
    <t>A01801</t>
  </si>
  <si>
    <t>JRZIII/013/2026</t>
  </si>
  <si>
    <t>F02105</t>
  </si>
  <si>
    <t>JRZIII/015/2026</t>
  </si>
  <si>
    <t>JRZIII/016/2026</t>
  </si>
  <si>
    <t>JRZIII/014/2026</t>
  </si>
  <si>
    <t>JRZIII/017/2026</t>
  </si>
  <si>
    <t>JRZIII/018/2026</t>
  </si>
  <si>
    <t>F02103</t>
  </si>
  <si>
    <t>JRZIII/019/2026</t>
  </si>
  <si>
    <t>JRZIII/020/2026</t>
  </si>
  <si>
    <t>JRZIII/021/2026</t>
  </si>
  <si>
    <t>JRZIII/022/2026</t>
  </si>
  <si>
    <t>JRZIII/023/2026</t>
  </si>
  <si>
    <t>JRZIII/024/2026</t>
  </si>
  <si>
    <t>JRZIII/084/2026</t>
  </si>
  <si>
    <t>JRZIII/025/2026</t>
  </si>
  <si>
    <t>JRZIII/026/2026</t>
  </si>
  <si>
    <t>JRZIII/027/2026</t>
  </si>
  <si>
    <t>JRZIII/086/2026</t>
  </si>
  <si>
    <t>JRZIII/028/2026</t>
  </si>
  <si>
    <t>JRZIII/030/2026</t>
  </si>
  <si>
    <t>JRZIII/029/2026</t>
  </si>
  <si>
    <t>JEFE DE PROYECTO FORMACIÓN ACADEMICA</t>
  </si>
  <si>
    <t>COORDINADOR EJECUTIVO</t>
  </si>
  <si>
    <t>DIRECTOR DE PLANTEL</t>
  </si>
  <si>
    <t>JEFE DE PROYECTO SERVICIOS ESCOLARES</t>
  </si>
  <si>
    <t>CAMD900702I54</t>
  </si>
  <si>
    <t>CAMD900702MCHHDL04</t>
  </si>
  <si>
    <t>DULCE MARIA CHAVEZ MADRID</t>
  </si>
  <si>
    <t>08DPT0008W</t>
  </si>
  <si>
    <t>CHIHUAHUA I</t>
  </si>
  <si>
    <t>CAMA970605PH1</t>
  </si>
  <si>
    <t>CAMA970605HCHHXL08</t>
  </si>
  <si>
    <t>ALAN ANDRES CHAVEZ MUÑIZ</t>
  </si>
  <si>
    <t>DGE</t>
  </si>
  <si>
    <t>BESJ800501RQ3</t>
  </si>
  <si>
    <t>BESJ800501HCLRLL06</t>
  </si>
  <si>
    <t>JULIO CESAR BERNAL SALAS</t>
  </si>
  <si>
    <t>CATR710903PH9</t>
  </si>
  <si>
    <t>CATR710903HCHRRL00</t>
  </si>
  <si>
    <t>RAUL ROBERTO CARMONA</t>
  </si>
  <si>
    <t>GAGO580905PE2</t>
  </si>
  <si>
    <t>GAGO580905MCHRTF06</t>
  </si>
  <si>
    <t xml:space="preserve">MARIA OFELIA DE LA GARZA GUTIERREZ </t>
  </si>
  <si>
    <t>EOCA6608284C4</t>
  </si>
  <si>
    <t>EOCA660828HCHSRG02</t>
  </si>
  <si>
    <t>AGUSTIN ESCOBAR CERVANTES</t>
  </si>
  <si>
    <t>GAGC870519E71</t>
  </si>
  <si>
    <t>GAGC870519MCHSSR00</t>
  </si>
  <si>
    <t>CARMEN ELENA GASPAR GASPAR</t>
  </si>
  <si>
    <t>GORL940810U53</t>
  </si>
  <si>
    <t>GORL940810MCHMDR00</t>
  </si>
  <si>
    <t xml:space="preserve">LARISSA GOMEZ RODRIGUEZ </t>
  </si>
  <si>
    <t>GUHG871211HCHTRS06</t>
  </si>
  <si>
    <t xml:space="preserve">GUSTAVO ALAN GUTIERREZ HERNANDEZ </t>
  </si>
  <si>
    <t>MEMC931202RB2</t>
  </si>
  <si>
    <t>MEMC931202MCHNCL09</t>
  </si>
  <si>
    <t>CLAUDIAN ABRIL MENDOZA MACIAS</t>
  </si>
  <si>
    <t xml:space="preserve"> </t>
  </si>
  <si>
    <t>OOAM940118QJ2</t>
  </si>
  <si>
    <t>OOAM940118HCHRRS03</t>
  </si>
  <si>
    <t>MOISES ISMAEL OROZCO ARAUJO</t>
  </si>
  <si>
    <t>PANA720117JW4</t>
  </si>
  <si>
    <t>PANA720117HDGLVN01</t>
  </si>
  <si>
    <t>ANTONIO PALMA NEVAREZ</t>
  </si>
  <si>
    <t>PEHI9411151G8</t>
  </si>
  <si>
    <t>PEHI941115MCHXRV06</t>
  </si>
  <si>
    <t xml:space="preserve">PEÑA HERNANDEZ IVONNE ARELY </t>
  </si>
  <si>
    <t>POAJ710301PK6</t>
  </si>
  <si>
    <t>POAJ710301MCHRLS06</t>
  </si>
  <si>
    <t>MARIA DE JESUS PORTILLO ALARCON</t>
  </si>
  <si>
    <t>QUSS7504301Z2</t>
  </si>
  <si>
    <t>QUSS750430MCHNNN03</t>
  </si>
  <si>
    <t>SANDRA ELIDA QUINTANA SAENZ</t>
  </si>
  <si>
    <t>RIGR710129FB6</t>
  </si>
  <si>
    <t>RIGR710129MCHVRQ06</t>
  </si>
  <si>
    <t>RAQUEL ERENDIDA RIVERA GARCIA</t>
  </si>
  <si>
    <t>ROGJ660820EP3</t>
  </si>
  <si>
    <t>ROGJ660820HCHDNN02</t>
  </si>
  <si>
    <t>JOSE JUAN RODRIGUEZ GONZALEZ</t>
  </si>
  <si>
    <t>SAML750404ND1</t>
  </si>
  <si>
    <t>SAML750404MCHNXZ07</t>
  </si>
  <si>
    <t>SAENZ MUNOZ LUZ MARIA</t>
  </si>
  <si>
    <t>SEML960705779</t>
  </si>
  <si>
    <t>SEML960705MCHGNR09</t>
  </si>
  <si>
    <t>LARISSA ALEJANDRA SEGOVIA MONTOYA</t>
  </si>
  <si>
    <t>TAHJ7109304KA</t>
  </si>
  <si>
    <t>TAHJ710930HCHRLV01</t>
  </si>
  <si>
    <t>JAVIER EUSEBIO TARANGO HOLGUIN</t>
  </si>
  <si>
    <t>VARJ610925H36</t>
  </si>
  <si>
    <t>VARJ610925HCHLSS00</t>
  </si>
  <si>
    <t>JESUS ANTONIO VALDEZ ROSALES</t>
  </si>
  <si>
    <t>VEGR750904UR2</t>
  </si>
  <si>
    <t>VEGR750904MCHLRS06</t>
  </si>
  <si>
    <t>ROSALIA MARGARITA VELARDE GARCIA</t>
  </si>
  <si>
    <t>VARO691222JA8</t>
  </si>
  <si>
    <t>VAXR691222MCHLXS07</t>
  </si>
  <si>
    <t>ROSA MARIA VALENZUELA</t>
  </si>
  <si>
    <t>AUMM780328A31</t>
  </si>
  <si>
    <t>AUMM780328MCHGLN09</t>
  </si>
  <si>
    <t>MINERVA AGUILAR MOLINAR</t>
  </si>
  <si>
    <t>AEGL800105RF6</t>
  </si>
  <si>
    <t>AEGL800105MCHLNZ06</t>
  </si>
  <si>
    <t>LIZETH JOHANA ALEJANDRO GONZALEZ</t>
  </si>
  <si>
    <t>AABG870416178</t>
  </si>
  <si>
    <t>AABG870416HCHLRV08</t>
  </si>
  <si>
    <t>GIOVANNI EDMUNDO ALVAREZ BARCO</t>
  </si>
  <si>
    <t>AAGJ670423U8A</t>
  </si>
  <si>
    <t>AAGJ670423HCHMNR05</t>
  </si>
  <si>
    <t>JORGE AMPARAN GONZALEZ</t>
  </si>
  <si>
    <t>AESS721002N67</t>
  </si>
  <si>
    <t>AESS721002MCHRTS00</t>
  </si>
  <si>
    <t>SUSANA ARMENDARIZ SOTO</t>
  </si>
  <si>
    <t>AEEL891225A65</t>
  </si>
  <si>
    <t>AEEL891225HCHRSS00</t>
  </si>
  <si>
    <t xml:space="preserve">LUIS ALBERTO ARTEAGA ESCARCEGA </t>
  </si>
  <si>
    <t>BAVM821203FN0</t>
  </si>
  <si>
    <t>BAVM821203MCHRLN06</t>
  </si>
  <si>
    <t>MONICA LOURDES BARRAZA VILLALOBOS</t>
  </si>
  <si>
    <t>CAVS820702FV1</t>
  </si>
  <si>
    <t>CAVS820702MCHRRN01</t>
  </si>
  <si>
    <t>SANDRA ELIZABETH CARDENAS VARGAS</t>
  </si>
  <si>
    <t>ROMJ731201675</t>
  </si>
  <si>
    <t>CANA840815MCHRVN00</t>
  </si>
  <si>
    <t>ANA ISABEL CARREON NAVA</t>
  </si>
  <si>
    <t>COFA750408JB9</t>
  </si>
  <si>
    <t>COFA750408MCHRRZ08</t>
  </si>
  <si>
    <t>AZUCENA CORRAL FRANCO</t>
  </si>
  <si>
    <t>DIHL770620B93</t>
  </si>
  <si>
    <t>DIHL770620MCHZRZ06</t>
  </si>
  <si>
    <t>LUZ IMELDA DIAZ HERNANDEZ</t>
  </si>
  <si>
    <t>DIHO910620AV5</t>
  </si>
  <si>
    <t>DIHO910620MZSZRS07</t>
  </si>
  <si>
    <t>OSIRIS DIAZ HERNANDEZ</t>
  </si>
  <si>
    <t>EAFM0407147U4</t>
  </si>
  <si>
    <t>EAFM040714MCHSLRA8</t>
  </si>
  <si>
    <t>MARISOL ESPARZA FILETO</t>
  </si>
  <si>
    <t>GASA8103319V2</t>
  </si>
  <si>
    <t>GASA810331MCHRRD08</t>
  </si>
  <si>
    <t>ADRIANA GARDEA SERRANO</t>
  </si>
  <si>
    <t>GULM750313628</t>
  </si>
  <si>
    <t>GULM750313HCHLNN08</t>
  </si>
  <si>
    <t>MANUEL ALEJANDRO GUILLEN LUNA</t>
  </si>
  <si>
    <t>HEGE760311918</t>
  </si>
  <si>
    <t>HEGE760311HCHRTF05</t>
  </si>
  <si>
    <t>EFRAIN ARTURO HERNANDEZ GUTIERREZ</t>
  </si>
  <si>
    <t>MAML7703077T7</t>
  </si>
  <si>
    <t>MAML770307MCHCRS01</t>
  </si>
  <si>
    <t>LESSLEY MYRLEE MACIAS MARTINEZ</t>
  </si>
  <si>
    <t>MAEJ690219AK2</t>
  </si>
  <si>
    <t>MAEJ690219HCHRSS06</t>
  </si>
  <si>
    <t>JESUS MARTINEZ ESPARZA</t>
  </si>
  <si>
    <t>MEMR7702148Q4</t>
  </si>
  <si>
    <t>MEMR770214HCHLNC02</t>
  </si>
  <si>
    <t>RICARDO MELENDEZ MENDOZA</t>
  </si>
  <si>
    <t>MECO5508271G3</t>
  </si>
  <si>
    <t>MECO550827MSLXSL09</t>
  </si>
  <si>
    <t xml:space="preserve">OLGA PATRICIA MEXIA CASTRO </t>
  </si>
  <si>
    <t>MOGE730414EA4</t>
  </si>
  <si>
    <t>MOGE730414HCHRRL09</t>
  </si>
  <si>
    <t xml:space="preserve"> ELISEO MORENO GARCIA</t>
  </si>
  <si>
    <t>MUMP8911284K8</t>
  </si>
  <si>
    <t>MUMP891128HCHXXS06</t>
  </si>
  <si>
    <t>PASCUAL ABRAHAM MUÑOZ MUÑOZ</t>
  </si>
  <si>
    <t>NAHJ790815BF0</t>
  </si>
  <si>
    <t>NAHJ790815HCHVRS00</t>
  </si>
  <si>
    <t>JESUS MIGUEL NAVARRO HERNANDEZ</t>
  </si>
  <si>
    <t>OIGM890424IC1</t>
  </si>
  <si>
    <t>OIGM890424MCHLRR06</t>
  </si>
  <si>
    <t>MARTHA ALEJANDRA OLIVAS GUERRERO</t>
  </si>
  <si>
    <t>PAFV661205KZ5</t>
  </si>
  <si>
    <t>PAFV661205HCHTRC01</t>
  </si>
  <si>
    <t xml:space="preserve">VICTOR MANUEL PATENA FIERRO </t>
  </si>
  <si>
    <t>RALJ0008033DA</t>
  </si>
  <si>
    <t>RALJ000803MCHMPCA8</t>
  </si>
  <si>
    <t>JOCELYN ESTEPHANÍA RAMIREZ LEPURE</t>
  </si>
  <si>
    <t>RAMO920331249</t>
  </si>
  <si>
    <t>RAMO920331HCLMGS08</t>
  </si>
  <si>
    <t>OSCAR RAMIREZ MAGALLANEZ</t>
  </si>
  <si>
    <t>REVY780409NT1</t>
  </si>
  <si>
    <t>REVY780409MCHYLZ05</t>
  </si>
  <si>
    <t>YASMIN LISSET REYES VALLES</t>
  </si>
  <si>
    <t>RIGJ610311956</t>
  </si>
  <si>
    <t>RIGJ610311HDFVRL08</t>
  </si>
  <si>
    <t>JOEL RAUL RIVAS GARCIA</t>
  </si>
  <si>
    <t>RIRR9509135D7</t>
  </si>
  <si>
    <t>RIRR950913HCHVNL08</t>
  </si>
  <si>
    <t xml:space="preserve">JOSE RAUL RIVAS RENTERIA </t>
  </si>
  <si>
    <t>ROGR680108PWA</t>
  </si>
  <si>
    <t>ROGR680108HCHDRC09</t>
  </si>
  <si>
    <t>RICARDO RODRIGUEZ GARCIA</t>
  </si>
  <si>
    <t>SADR840831726</t>
  </si>
  <si>
    <t>SADR840831HCHNZM02</t>
  </si>
  <si>
    <t>RAMON AGUSTO SANCHEZ DIAZ</t>
  </si>
  <si>
    <t>SARJ650111CB4</t>
  </si>
  <si>
    <t>SARJ650111HCHNVM05</t>
  </si>
  <si>
    <t>JAIME SANCHEZ RIVERA</t>
  </si>
  <si>
    <t>TAGR880916H31</t>
  </si>
  <si>
    <t>TAGR880916MCHLNS09</t>
  </si>
  <si>
    <t>ROSA CAROLINA TALAMANTES GONZALEZ</t>
  </si>
  <si>
    <t>CF33207</t>
  </si>
  <si>
    <t>GUHG8712114N3</t>
  </si>
  <si>
    <t>GUHG8712111HCHTRS06</t>
  </si>
  <si>
    <t>GUSTAVO ALAN GUTIERREZ HERNANDEZ</t>
  </si>
  <si>
    <t>PC</t>
  </si>
  <si>
    <t>CABL600125HRA</t>
  </si>
  <si>
    <t>CAXL600125MCHRXL04</t>
  </si>
  <si>
    <t>BLANCA PATRICIA CARBAJAL</t>
  </si>
  <si>
    <t>JEFE DE RECURSOS HUMANOS</t>
  </si>
  <si>
    <t>CHIHUAHUA, CHIHUAHUA 17 ABRIL 2026</t>
  </si>
  <si>
    <t xml:space="preserve"> NIEVES AURORA CARRILLO MALOOF</t>
  </si>
  <si>
    <t>CHIHUAHUA, CHIHUAHUA 17 ABRIL 22026</t>
  </si>
  <si>
    <t>18</t>
  </si>
  <si>
    <t>SO1201</t>
  </si>
  <si>
    <t>20109</t>
  </si>
  <si>
    <t>20201</t>
  </si>
  <si>
    <t>D005</t>
  </si>
  <si>
    <t>HONO5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</si>
</sst>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0.00_ ;\-0.00\ "/>
    <numFmt numFmtId="168" formatCode="00.0"/>
    <numFmt numFmtId="169" formatCode="0.0"/>
    <numFmt numFmtId="170" formatCode="General_)"/>
    <numFmt numFmtId="171" formatCode="&quot;$&quot;#,##0.00"/>
    <numFmt numFmtId="172" formatCode="0.0;[Red]0.0"/>
    <numFmt numFmtId="173" formatCode="0.00;[Red]0.0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11"/>
      <color theme="3" tint="-0.249977111117893"/>
      <name val="Calibri"/>
    </font>
    <font>
      <sz val="11"/>
      <name val="Calibri"/>
    </font>
    <font>
      <sz val="9"/>
      <color theme="3" tint="-0.249977111117893"/>
      <name val="Calibri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name val="Century Gothic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53" fillId="0" borderId="0"/>
    <xf numFmtId="0" fontId="78" fillId="0" borderId="0"/>
    <xf numFmtId="170" fontId="78" fillId="0" borderId="0"/>
    <xf numFmtId="0" fontId="53" fillId="0" borderId="0"/>
  </cellStyleXfs>
  <cellXfs count="699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0" fillId="0" borderId="0" xfId="0" applyFont="1"/>
    <xf numFmtId="0" fontId="60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>
      <alignment horizontal="center" vertical="center"/>
    </xf>
    <xf numFmtId="0" fontId="62" fillId="0" borderId="0" xfId="0" applyFont="1"/>
    <xf numFmtId="0" fontId="5" fillId="5" borderId="0" xfId="0" applyFont="1" applyFill="1" applyAlignment="1">
      <alignment horizontal="right"/>
    </xf>
    <xf numFmtId="0" fontId="60" fillId="5" borderId="11" xfId="0" applyFont="1" applyFill="1" applyBorder="1"/>
    <xf numFmtId="0" fontId="60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left"/>
      <protection locked="0"/>
    </xf>
    <xf numFmtId="1" fontId="58" fillId="8" borderId="0" xfId="0" applyNumberFormat="1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60" fillId="5" borderId="0" xfId="1" applyFont="1" applyFill="1" applyBorder="1" applyAlignment="1" applyProtection="1"/>
    <xf numFmtId="0" fontId="3" fillId="5" borderId="12" xfId="0" applyFont="1" applyFill="1" applyBorder="1"/>
    <xf numFmtId="0" fontId="60" fillId="5" borderId="5" xfId="0" applyFont="1" applyFill="1" applyBorder="1"/>
    <xf numFmtId="0" fontId="60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1" fillId="5" borderId="0" xfId="0" applyFont="1" applyFill="1"/>
    <xf numFmtId="0" fontId="14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14" fillId="8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7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9" fontId="58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5" fillId="5" borderId="5" xfId="0" applyFont="1" applyFill="1" applyBorder="1"/>
    <xf numFmtId="0" fontId="65" fillId="5" borderId="6" xfId="0" applyFont="1" applyFill="1" applyBorder="1"/>
    <xf numFmtId="0" fontId="65" fillId="5" borderId="6" xfId="0" applyFont="1" applyFill="1" applyBorder="1" applyAlignment="1">
      <alignment horizontal="right"/>
    </xf>
    <xf numFmtId="0" fontId="65" fillId="5" borderId="7" xfId="0" applyFont="1" applyFill="1" applyBorder="1"/>
    <xf numFmtId="0" fontId="19" fillId="5" borderId="0" xfId="0" applyFont="1" applyFill="1"/>
    <xf numFmtId="0" fontId="65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5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2" fillId="5" borderId="8" xfId="0" applyFont="1" applyFill="1" applyBorder="1"/>
    <xf numFmtId="0" fontId="62" fillId="5" borderId="9" xfId="0" applyFont="1" applyFill="1" applyBorder="1"/>
    <xf numFmtId="0" fontId="62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0" fillId="7" borderId="13" xfId="0" applyFont="1" applyFill="1" applyBorder="1" applyAlignment="1">
      <alignment horizontal="center" vertical="center" wrapText="1"/>
    </xf>
    <xf numFmtId="0" fontId="60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7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5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8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 wrapText="1"/>
    </xf>
    <xf numFmtId="0" fontId="68" fillId="0" borderId="13" xfId="0" applyFont="1" applyBorder="1"/>
    <xf numFmtId="0" fontId="62" fillId="0" borderId="13" xfId="0" applyFont="1" applyBorder="1"/>
    <xf numFmtId="0" fontId="61" fillId="0" borderId="11" xfId="0" applyFont="1" applyBorder="1" applyAlignment="1">
      <alignment horizontal="left"/>
    </xf>
    <xf numFmtId="166" fontId="46" fillId="5" borderId="0" xfId="1" applyNumberFormat="1" applyFont="1" applyFill="1" applyBorder="1" applyProtection="1">
      <protection locked="0"/>
    </xf>
    <xf numFmtId="0" fontId="61" fillId="0" borderId="0" xfId="0" applyFont="1"/>
    <xf numFmtId="0" fontId="61" fillId="8" borderId="0" xfId="0" applyFont="1" applyFill="1"/>
    <xf numFmtId="7" fontId="69" fillId="0" borderId="0" xfId="4" applyNumberFormat="1" applyFont="1" applyFill="1" applyBorder="1"/>
    <xf numFmtId="7" fontId="69" fillId="0" borderId="12" xfId="4" applyNumberFormat="1" applyFont="1" applyFill="1" applyBorder="1"/>
    <xf numFmtId="0" fontId="69" fillId="0" borderId="11" xfId="0" applyFont="1" applyBorder="1"/>
    <xf numFmtId="0" fontId="69" fillId="0" borderId="0" xfId="0" applyFont="1"/>
    <xf numFmtId="0" fontId="68" fillId="0" borderId="12" xfId="0" applyFont="1" applyBorder="1"/>
    <xf numFmtId="0" fontId="68" fillId="0" borderId="8" xfId="0" applyFont="1" applyBorder="1"/>
    <xf numFmtId="0" fontId="68" fillId="0" borderId="9" xfId="0" applyFont="1" applyBorder="1"/>
    <xf numFmtId="0" fontId="68" fillId="0" borderId="10" xfId="0" applyFont="1" applyBorder="1"/>
    <xf numFmtId="0" fontId="70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0" fillId="0" borderId="12" xfId="0" applyFont="1" applyBorder="1"/>
    <xf numFmtId="0" fontId="66" fillId="0" borderId="11" xfId="0" applyFont="1" applyBorder="1"/>
    <xf numFmtId="0" fontId="66" fillId="0" borderId="0" xfId="0" applyFont="1"/>
    <xf numFmtId="0" fontId="71" fillId="0" borderId="0" xfId="0" applyFont="1"/>
    <xf numFmtId="0" fontId="15" fillId="0" borderId="12" xfId="0" applyFont="1" applyBorder="1"/>
    <xf numFmtId="165" fontId="60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32" fillId="0" borderId="13" xfId="0" applyFont="1" applyBorder="1"/>
    <xf numFmtId="0" fontId="3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72" fillId="0" borderId="0" xfId="0" applyFont="1" applyFill="1" applyBorder="1" applyAlignment="1" applyProtection="1">
      <alignment horizontal="center"/>
      <protection locked="0"/>
    </xf>
    <xf numFmtId="0" fontId="72" fillId="0" borderId="0" xfId="0" applyNumberFormat="1" applyFont="1" applyFill="1" applyBorder="1" applyAlignment="1" applyProtection="1">
      <alignment horizontal="center"/>
      <protection locked="0"/>
    </xf>
    <xf numFmtId="1" fontId="72" fillId="0" borderId="0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  <protection locked="0"/>
    </xf>
    <xf numFmtId="2" fontId="74" fillId="0" borderId="0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Border="1"/>
    <xf numFmtId="0" fontId="0" fillId="0" borderId="13" xfId="0" applyBorder="1" applyAlignment="1">
      <alignment horizontal="left"/>
    </xf>
    <xf numFmtId="0" fontId="14" fillId="10" borderId="13" xfId="0" applyFont="1" applyFill="1" applyBorder="1"/>
    <xf numFmtId="0" fontId="14" fillId="0" borderId="13" xfId="0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1" fontId="58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8" fillId="0" borderId="13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/>
    </xf>
    <xf numFmtId="0" fontId="32" fillId="0" borderId="13" xfId="0" applyNumberFormat="1" applyFont="1" applyBorder="1" applyAlignment="1">
      <alignment horizontal="center"/>
    </xf>
    <xf numFmtId="0" fontId="32" fillId="0" borderId="13" xfId="0" applyNumberFormat="1" applyFont="1" applyBorder="1"/>
    <xf numFmtId="0" fontId="0" fillId="0" borderId="15" xfId="0" applyFill="1" applyBorder="1"/>
    <xf numFmtId="0" fontId="0" fillId="0" borderId="17" xfId="0" applyFill="1" applyBorder="1"/>
    <xf numFmtId="0" fontId="0" fillId="0" borderId="16" xfId="0" applyFill="1" applyBorder="1"/>
    <xf numFmtId="0" fontId="14" fillId="5" borderId="13" xfId="0" applyFont="1" applyFill="1" applyBorder="1"/>
    <xf numFmtId="0" fontId="0" fillId="5" borderId="13" xfId="0" applyFill="1" applyBorder="1"/>
    <xf numFmtId="0" fontId="75" fillId="0" borderId="13" xfId="0" applyFont="1" applyBorder="1"/>
    <xf numFmtId="0" fontId="40" fillId="0" borderId="13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1" fontId="58" fillId="0" borderId="13" xfId="0" applyNumberFormat="1" applyFont="1" applyBorder="1" applyAlignment="1">
      <alignment horizontal="right"/>
    </xf>
    <xf numFmtId="0" fontId="58" fillId="0" borderId="13" xfId="0" applyFont="1" applyBorder="1" applyAlignment="1">
      <alignment horizontal="right" vertical="center" wrapText="1"/>
    </xf>
    <xf numFmtId="0" fontId="58" fillId="0" borderId="13" xfId="0" applyFont="1" applyBorder="1" applyAlignment="1">
      <alignment horizontal="right"/>
    </xf>
    <xf numFmtId="49" fontId="14" fillId="0" borderId="13" xfId="0" applyNumberFormat="1" applyFont="1" applyBorder="1" applyAlignment="1">
      <alignment horizontal="left"/>
    </xf>
    <xf numFmtId="0" fontId="36" fillId="0" borderId="13" xfId="0" applyFont="1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14" fillId="0" borderId="13" xfId="0" applyFont="1" applyBorder="1" applyAlignment="1">
      <alignment horizontal="left"/>
    </xf>
    <xf numFmtId="0" fontId="58" fillId="0" borderId="13" xfId="0" applyFont="1" applyBorder="1" applyAlignment="1">
      <alignment horizontal="left"/>
    </xf>
    <xf numFmtId="1" fontId="58" fillId="0" borderId="13" xfId="0" applyNumberFormat="1" applyFont="1" applyBorder="1" applyAlignment="1" applyProtection="1">
      <alignment horizontal="center"/>
      <protection locked="0"/>
    </xf>
    <xf numFmtId="0" fontId="58" fillId="8" borderId="13" xfId="0" applyFont="1" applyFill="1" applyBorder="1" applyAlignment="1" applyProtection="1">
      <alignment horizontal="center"/>
      <protection locked="0"/>
    </xf>
    <xf numFmtId="49" fontId="75" fillId="0" borderId="13" xfId="0" applyNumberFormat="1" applyFont="1" applyBorder="1" applyAlignment="1">
      <alignment horizontal="center"/>
    </xf>
    <xf numFmtId="49" fontId="75" fillId="8" borderId="13" xfId="0" applyNumberFormat="1" applyFont="1" applyFill="1" applyBorder="1"/>
    <xf numFmtId="0" fontId="75" fillId="0" borderId="13" xfId="0" applyFont="1" applyBorder="1" applyAlignment="1">
      <alignment horizontal="center"/>
    </xf>
    <xf numFmtId="0" fontId="75" fillId="8" borderId="13" xfId="0" applyFont="1" applyFill="1" applyBorder="1"/>
    <xf numFmtId="0" fontId="75" fillId="8" borderId="13" xfId="6" applyFont="1" applyFill="1" applyBorder="1" applyAlignment="1">
      <alignment horizontal="center" vertical="center" wrapText="1"/>
    </xf>
    <xf numFmtId="169" fontId="75" fillId="0" borderId="13" xfId="0" applyNumberFormat="1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164" fontId="75" fillId="0" borderId="13" xfId="0" applyNumberFormat="1" applyFont="1" applyBorder="1" applyAlignment="1">
      <alignment horizontal="center" vertical="center" wrapText="1"/>
    </xf>
    <xf numFmtId="0" fontId="75" fillId="0" borderId="13" xfId="0" quotePrefix="1" applyFont="1" applyBorder="1" applyAlignment="1">
      <alignment horizontal="center" vertical="center" wrapText="1"/>
    </xf>
    <xf numFmtId="0" fontId="75" fillId="8" borderId="13" xfId="6" applyFont="1" applyFill="1" applyBorder="1"/>
    <xf numFmtId="168" fontId="75" fillId="0" borderId="13" xfId="0" applyNumberFormat="1" applyFont="1" applyBorder="1" applyAlignment="1">
      <alignment horizontal="center" vertical="center" wrapText="1"/>
    </xf>
    <xf numFmtId="0" fontId="76" fillId="8" borderId="13" xfId="6" applyFont="1" applyFill="1" applyBorder="1" applyAlignment="1">
      <alignment horizontal="right"/>
    </xf>
    <xf numFmtId="1" fontId="75" fillId="0" borderId="13" xfId="0" applyNumberFormat="1" applyFont="1" applyBorder="1" applyAlignment="1">
      <alignment horizontal="center"/>
    </xf>
    <xf numFmtId="2" fontId="76" fillId="8" borderId="13" xfId="0" applyNumberFormat="1" applyFont="1" applyFill="1" applyBorder="1"/>
    <xf numFmtId="2" fontId="75" fillId="0" borderId="13" xfId="0" applyNumberFormat="1" applyFont="1" applyBorder="1"/>
    <xf numFmtId="1" fontId="75" fillId="0" borderId="13" xfId="6" applyNumberFormat="1" applyFont="1" applyBorder="1" applyAlignment="1">
      <alignment horizontal="center"/>
    </xf>
    <xf numFmtId="169" fontId="75" fillId="0" borderId="13" xfId="0" applyNumberFormat="1" applyFont="1" applyBorder="1" applyAlignment="1">
      <alignment horizontal="center"/>
    </xf>
    <xf numFmtId="0" fontId="75" fillId="0" borderId="13" xfId="6" applyFont="1" applyBorder="1" applyAlignment="1">
      <alignment vertical="center" wrapText="1"/>
    </xf>
    <xf numFmtId="0" fontId="75" fillId="0" borderId="13" xfId="6" applyFont="1" applyBorder="1" applyAlignment="1">
      <alignment horizontal="right" vertical="center" wrapText="1"/>
    </xf>
    <xf numFmtId="2" fontId="14" fillId="0" borderId="13" xfId="0" applyNumberFormat="1" applyFont="1" applyBorder="1" applyProtection="1">
      <protection locked="0"/>
    </xf>
    <xf numFmtId="0" fontId="77" fillId="0" borderId="13" xfId="0" applyFont="1" applyBorder="1"/>
    <xf numFmtId="0" fontId="75" fillId="8" borderId="13" xfId="0" applyFont="1" applyFill="1" applyBorder="1" applyAlignment="1">
      <alignment wrapText="1"/>
    </xf>
    <xf numFmtId="0" fontId="75" fillId="0" borderId="13" xfId="6" applyFont="1" applyBorder="1"/>
    <xf numFmtId="170" fontId="75" fillId="8" borderId="13" xfId="7" applyNumberFormat="1" applyFont="1" applyFill="1" applyBorder="1" applyAlignment="1">
      <alignment horizontal="left"/>
    </xf>
    <xf numFmtId="0" fontId="77" fillId="0" borderId="13" xfId="6" applyFont="1" applyBorder="1"/>
    <xf numFmtId="170" fontId="75" fillId="8" borderId="13" xfId="7" applyNumberFormat="1" applyFont="1" applyFill="1" applyBorder="1" applyAlignment="1">
      <alignment wrapText="1"/>
    </xf>
    <xf numFmtId="1" fontId="75" fillId="0" borderId="13" xfId="6" quotePrefix="1" applyNumberFormat="1" applyFont="1" applyBorder="1" applyAlignment="1">
      <alignment horizontal="center"/>
    </xf>
    <xf numFmtId="2" fontId="75" fillId="8" borderId="13" xfId="0" applyNumberFormat="1" applyFont="1" applyFill="1" applyBorder="1" applyProtection="1">
      <protection locked="0"/>
    </xf>
    <xf numFmtId="170" fontId="75" fillId="0" borderId="13" xfId="7" applyNumberFormat="1" applyFont="1" applyBorder="1" applyAlignment="1">
      <alignment wrapText="1"/>
    </xf>
    <xf numFmtId="2" fontId="75" fillId="0" borderId="13" xfId="0" applyNumberFormat="1" applyFont="1" applyBorder="1" applyProtection="1">
      <protection locked="0"/>
    </xf>
    <xf numFmtId="0" fontId="75" fillId="0" borderId="13" xfId="0" applyFont="1" applyBorder="1" applyAlignment="1">
      <alignment horizontal="center" vertical="center"/>
    </xf>
    <xf numFmtId="0" fontId="75" fillId="0" borderId="13" xfId="0" quotePrefix="1" applyFont="1" applyBorder="1" applyAlignment="1">
      <alignment horizontal="center"/>
    </xf>
    <xf numFmtId="0" fontId="75" fillId="0" borderId="13" xfId="0" applyFont="1" applyBorder="1" applyAlignment="1">
      <alignment horizontal="right"/>
    </xf>
    <xf numFmtId="1" fontId="75" fillId="0" borderId="13" xfId="0" quotePrefix="1" applyNumberFormat="1" applyFont="1" applyBorder="1" applyAlignment="1">
      <alignment horizontal="center"/>
    </xf>
    <xf numFmtId="0" fontId="75" fillId="0" borderId="13" xfId="0" applyFont="1" applyBorder="1" applyAlignment="1">
      <alignment vertical="center" wrapText="1"/>
    </xf>
    <xf numFmtId="0" fontId="75" fillId="0" borderId="13" xfId="0" applyFont="1" applyBorder="1" applyAlignment="1">
      <alignment wrapText="1"/>
    </xf>
    <xf numFmtId="168" fontId="75" fillId="0" borderId="13" xfId="0" quotePrefix="1" applyNumberFormat="1" applyFont="1" applyBorder="1" applyAlignment="1">
      <alignment horizontal="center" vertical="center" wrapText="1"/>
    </xf>
    <xf numFmtId="170" fontId="75" fillId="8" borderId="13" xfId="8" applyFont="1" applyFill="1" applyBorder="1" applyAlignment="1">
      <alignment horizontal="left"/>
    </xf>
    <xf numFmtId="170" fontId="75" fillId="0" borderId="13" xfId="8" applyFont="1" applyBorder="1" applyAlignment="1">
      <alignment wrapText="1"/>
    </xf>
    <xf numFmtId="0" fontId="75" fillId="8" borderId="13" xfId="0" applyFont="1" applyFill="1" applyBorder="1" applyAlignment="1">
      <alignment horizontal="center"/>
    </xf>
    <xf numFmtId="0" fontId="75" fillId="8" borderId="13" xfId="0" quotePrefix="1" applyFont="1" applyFill="1" applyBorder="1" applyAlignment="1">
      <alignment horizontal="center"/>
    </xf>
    <xf numFmtId="0" fontId="75" fillId="0" borderId="13" xfId="9" applyFont="1" applyBorder="1"/>
    <xf numFmtId="0" fontId="75" fillId="8" borderId="13" xfId="9" applyFont="1" applyFill="1" applyBorder="1"/>
    <xf numFmtId="1" fontId="75" fillId="8" borderId="13" xfId="0" applyNumberFormat="1" applyFont="1" applyFill="1" applyBorder="1" applyAlignment="1">
      <alignment horizontal="center"/>
    </xf>
    <xf numFmtId="2" fontId="76" fillId="0" borderId="13" xfId="0" applyNumberFormat="1" applyFont="1" applyBorder="1" applyAlignment="1">
      <alignment horizontal="center"/>
    </xf>
    <xf numFmtId="0" fontId="75" fillId="8" borderId="13" xfId="0" applyFont="1" applyFill="1" applyBorder="1" applyAlignment="1">
      <alignment horizontal="center" vertical="center" wrapText="1"/>
    </xf>
    <xf numFmtId="164" fontId="75" fillId="8" borderId="13" xfId="0" applyNumberFormat="1" applyFont="1" applyFill="1" applyBorder="1" applyAlignment="1">
      <alignment horizontal="center" vertical="center" wrapText="1"/>
    </xf>
    <xf numFmtId="0" fontId="75" fillId="8" borderId="13" xfId="0" quotePrefix="1" applyFont="1" applyFill="1" applyBorder="1" applyAlignment="1">
      <alignment horizontal="center" vertical="center" wrapText="1"/>
    </xf>
    <xf numFmtId="0" fontId="75" fillId="8" borderId="13" xfId="9" applyFont="1" applyFill="1" applyBorder="1" applyAlignment="1">
      <alignment horizontal="left"/>
    </xf>
    <xf numFmtId="2" fontId="75" fillId="8" borderId="13" xfId="0" applyNumberFormat="1" applyFont="1" applyFill="1" applyBorder="1" applyAlignment="1">
      <alignment horizontal="center" vertical="center" wrapText="1"/>
    </xf>
    <xf numFmtId="0" fontId="76" fillId="8" borderId="13" xfId="0" applyFont="1" applyFill="1" applyBorder="1" applyAlignment="1">
      <alignment horizontal="center" vertical="center" wrapText="1"/>
    </xf>
    <xf numFmtId="2" fontId="75" fillId="8" borderId="13" xfId="0" applyNumberFormat="1" applyFont="1" applyFill="1" applyBorder="1"/>
    <xf numFmtId="2" fontId="75" fillId="8" borderId="13" xfId="0" quotePrefix="1" applyNumberFormat="1" applyFont="1" applyFill="1" applyBorder="1" applyAlignment="1">
      <alignment horizontal="center" vertical="center" wrapText="1"/>
    </xf>
    <xf numFmtId="0" fontId="75" fillId="8" borderId="13" xfId="9" applyFont="1" applyFill="1" applyBorder="1" applyAlignment="1">
      <alignment wrapText="1"/>
    </xf>
    <xf numFmtId="49" fontId="75" fillId="8" borderId="13" xfId="0" applyNumberFormat="1" applyFont="1" applyFill="1" applyBorder="1" applyAlignment="1">
      <alignment horizontal="center"/>
    </xf>
    <xf numFmtId="0" fontId="75" fillId="8" borderId="13" xfId="0" applyFont="1" applyFill="1" applyBorder="1" applyAlignment="1">
      <alignment horizontal="left"/>
    </xf>
    <xf numFmtId="2" fontId="75" fillId="8" borderId="13" xfId="0" applyNumberFormat="1" applyFont="1" applyFill="1" applyBorder="1" applyAlignment="1">
      <alignment horizontal="center"/>
    </xf>
    <xf numFmtId="2" fontId="75" fillId="8" borderId="13" xfId="9" quotePrefix="1" applyNumberFormat="1" applyFont="1" applyFill="1" applyBorder="1" applyAlignment="1">
      <alignment horizontal="center"/>
    </xf>
    <xf numFmtId="0" fontId="75" fillId="0" borderId="13" xfId="9" applyFont="1" applyBorder="1" applyAlignment="1">
      <alignment horizontal="left"/>
    </xf>
    <xf numFmtId="0" fontId="75" fillId="8" borderId="13" xfId="9" applyFont="1" applyFill="1" applyBorder="1" applyAlignment="1">
      <alignment vertical="center" wrapText="1"/>
    </xf>
    <xf numFmtId="164" fontId="75" fillId="8" borderId="13" xfId="0" quotePrefix="1" applyNumberFormat="1" applyFont="1" applyFill="1" applyBorder="1" applyAlignment="1">
      <alignment horizontal="center" vertical="center" wrapText="1"/>
    </xf>
    <xf numFmtId="2" fontId="75" fillId="8" borderId="13" xfId="0" quotePrefix="1" applyNumberFormat="1" applyFont="1" applyFill="1" applyBorder="1" applyAlignment="1">
      <alignment horizontal="center"/>
    </xf>
    <xf numFmtId="164" fontId="75" fillId="0" borderId="13" xfId="0" quotePrefix="1" applyNumberFormat="1" applyFont="1" applyBorder="1" applyAlignment="1">
      <alignment horizontal="center" vertical="center" wrapText="1"/>
    </xf>
    <xf numFmtId="0" fontId="75" fillId="0" borderId="13" xfId="9" applyFont="1" applyBorder="1" applyAlignment="1">
      <alignment vertical="center" wrapText="1"/>
    </xf>
    <xf numFmtId="2" fontId="75" fillId="8" borderId="13" xfId="9" quotePrefix="1" applyNumberFormat="1" applyFont="1" applyFill="1" applyBorder="1" applyAlignment="1">
      <alignment horizontal="center" vertical="center" wrapText="1"/>
    </xf>
    <xf numFmtId="0" fontId="77" fillId="0" borderId="13" xfId="9" applyFont="1" applyBorder="1" applyAlignment="1">
      <alignment horizontal="left"/>
    </xf>
    <xf numFmtId="168" fontId="75" fillId="0" borderId="13" xfId="9" quotePrefix="1" applyNumberFormat="1" applyFont="1" applyBorder="1" applyAlignment="1">
      <alignment horizontal="center" vertical="center" wrapText="1"/>
    </xf>
    <xf numFmtId="2" fontId="75" fillId="0" borderId="13" xfId="9" quotePrefix="1" applyNumberFormat="1" applyFont="1" applyBorder="1" applyAlignment="1">
      <alignment horizontal="center" vertical="center" wrapText="1"/>
    </xf>
    <xf numFmtId="49" fontId="77" fillId="8" borderId="13" xfId="0" applyNumberFormat="1" applyFont="1" applyFill="1" applyBorder="1"/>
    <xf numFmtId="0" fontId="77" fillId="8" borderId="13" xfId="0" applyFont="1" applyFill="1" applyBorder="1"/>
    <xf numFmtId="168" fontId="75" fillId="8" borderId="13" xfId="9" quotePrefix="1" applyNumberFormat="1" applyFont="1" applyFill="1" applyBorder="1" applyAlignment="1">
      <alignment horizontal="center" vertical="center" wrapText="1"/>
    </xf>
    <xf numFmtId="0" fontId="77" fillId="8" borderId="13" xfId="9" applyFont="1" applyFill="1" applyBorder="1" applyAlignment="1">
      <alignment horizontal="left"/>
    </xf>
    <xf numFmtId="168" fontId="75" fillId="8" borderId="13" xfId="0" quotePrefix="1" applyNumberFormat="1" applyFont="1" applyFill="1" applyBorder="1" applyAlignment="1">
      <alignment horizontal="center" vertical="center" wrapText="1"/>
    </xf>
    <xf numFmtId="2" fontId="75" fillId="8" borderId="13" xfId="9" applyNumberFormat="1" applyFont="1" applyFill="1" applyBorder="1" applyAlignment="1">
      <alignment horizontal="center" vertical="center" wrapText="1"/>
    </xf>
    <xf numFmtId="0" fontId="75" fillId="0" borderId="13" xfId="9" applyFont="1" applyBorder="1" applyAlignment="1">
      <alignment wrapText="1"/>
    </xf>
    <xf numFmtId="0" fontId="75" fillId="8" borderId="13" xfId="0" applyFont="1" applyFill="1" applyBorder="1" applyAlignment="1">
      <alignment vertical="center" wrapText="1"/>
    </xf>
    <xf numFmtId="49" fontId="58" fillId="8" borderId="13" xfId="0" applyNumberFormat="1" applyFont="1" applyFill="1" applyBorder="1" applyAlignment="1">
      <alignment horizontal="center"/>
    </xf>
    <xf numFmtId="49" fontId="58" fillId="8" borderId="13" xfId="0" applyNumberFormat="1" applyFont="1" applyFill="1" applyBorder="1"/>
    <xf numFmtId="169" fontId="75" fillId="0" borderId="13" xfId="9" applyNumberFormat="1" applyFont="1" applyBorder="1" applyAlignment="1">
      <alignment horizontal="center"/>
    </xf>
    <xf numFmtId="2" fontId="75" fillId="0" borderId="13" xfId="9" applyNumberFormat="1" applyFont="1" applyBorder="1" applyAlignment="1">
      <alignment horizontal="center"/>
    </xf>
    <xf numFmtId="171" fontId="75" fillId="0" borderId="13" xfId="0" applyNumberFormat="1" applyFont="1" applyBorder="1" applyAlignment="1">
      <alignment vertical="center" wrapText="1"/>
    </xf>
    <xf numFmtId="0" fontId="75" fillId="0" borderId="13" xfId="5" applyFont="1" applyBorder="1" applyAlignment="1">
      <alignment vertical="center" wrapText="1"/>
    </xf>
    <xf numFmtId="49" fontId="77" fillId="0" borderId="13" xfId="9" applyNumberFormat="1" applyFont="1" applyBorder="1" applyAlignment="1">
      <alignment horizontal="center"/>
    </xf>
    <xf numFmtId="2" fontId="75" fillId="0" borderId="13" xfId="0" applyNumberFormat="1" applyFont="1" applyBorder="1" applyAlignment="1">
      <alignment vertical="center" wrapText="1"/>
    </xf>
    <xf numFmtId="168" fontId="75" fillId="0" borderId="13" xfId="9" applyNumberFormat="1" applyFont="1" applyBorder="1" applyAlignment="1">
      <alignment horizontal="center" vertical="center" wrapText="1"/>
    </xf>
    <xf numFmtId="0" fontId="0" fillId="8" borderId="13" xfId="0" applyFill="1" applyBorder="1"/>
    <xf numFmtId="2" fontId="0" fillId="0" borderId="13" xfId="0" applyNumberFormat="1" applyBorder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53" fillId="0" borderId="13" xfId="0" applyFont="1" applyBorder="1"/>
    <xf numFmtId="0" fontId="0" fillId="0" borderId="13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3" xfId="0" quotePrefix="1" applyBorder="1"/>
    <xf numFmtId="0" fontId="14" fillId="0" borderId="13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3" xfId="0" quotePrefix="1" applyFont="1" applyBorder="1" applyAlignment="1">
      <alignment horizontal="center" vertical="center" wrapText="1"/>
    </xf>
    <xf numFmtId="14" fontId="32" fillId="0" borderId="13" xfId="0" applyNumberFormat="1" applyFont="1" applyBorder="1"/>
    <xf numFmtId="2" fontId="31" fillId="0" borderId="13" xfId="0" applyNumberFormat="1" applyFont="1" applyBorder="1"/>
    <xf numFmtId="14" fontId="0" fillId="0" borderId="13" xfId="0" applyNumberFormat="1" applyBorder="1"/>
    <xf numFmtId="0" fontId="79" fillId="0" borderId="13" xfId="0" applyFont="1" applyBorder="1"/>
    <xf numFmtId="0" fontId="79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14" fillId="0" borderId="13" xfId="0" applyNumberFormat="1" applyFont="1" applyBorder="1"/>
    <xf numFmtId="0" fontId="58" fillId="0" borderId="0" xfId="0" applyFont="1" applyAlignment="1" applyProtection="1">
      <alignment horizontal="left"/>
      <protection locked="0"/>
    </xf>
    <xf numFmtId="0" fontId="14" fillId="8" borderId="0" xfId="0" applyFont="1" applyFill="1" applyAlignment="1" applyProtection="1">
      <alignment horizontal="left"/>
      <protection locked="0"/>
    </xf>
    <xf numFmtId="2" fontId="32" fillId="0" borderId="0" xfId="1" applyNumberFormat="1" applyFont="1" applyFill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168" fontId="58" fillId="0" borderId="0" xfId="0" applyNumberFormat="1" applyFont="1" applyAlignment="1" applyProtection="1">
      <alignment horizontal="center"/>
      <protection locked="0"/>
    </xf>
    <xf numFmtId="2" fontId="58" fillId="0" borderId="0" xfId="1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Alignment="1" applyProtection="1">
      <alignment horizontal="center"/>
      <protection locked="0"/>
    </xf>
    <xf numFmtId="2" fontId="58" fillId="0" borderId="0" xfId="0" applyNumberFormat="1" applyFont="1" applyAlignment="1" applyProtection="1">
      <alignment horizontal="center"/>
      <protection locked="0"/>
    </xf>
    <xf numFmtId="0" fontId="58" fillId="0" borderId="11" xfId="0" applyFont="1" applyBorder="1" applyAlignment="1" applyProtection="1">
      <alignment horizontal="center"/>
      <protection locked="0"/>
    </xf>
    <xf numFmtId="2" fontId="59" fillId="0" borderId="12" xfId="0" applyNumberFormat="1" applyFont="1" applyBorder="1" applyAlignment="1" applyProtection="1">
      <alignment horizontal="center"/>
      <protection locked="0"/>
    </xf>
    <xf numFmtId="0" fontId="80" fillId="0" borderId="13" xfId="0" applyFont="1" applyBorder="1" applyAlignment="1">
      <alignment horizontal="center" vertical="center" wrapText="1"/>
    </xf>
    <xf numFmtId="49" fontId="49" fillId="0" borderId="13" xfId="0" applyNumberFormat="1" applyFont="1" applyBorder="1" applyAlignment="1">
      <alignment horizontal="center" vertical="center" wrapText="1"/>
    </xf>
    <xf numFmtId="49" fontId="49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58" fillId="0" borderId="13" xfId="0" applyFont="1" applyBorder="1" applyAlignment="1">
      <alignment wrapText="1"/>
    </xf>
    <xf numFmtId="0" fontId="14" fillId="0" borderId="13" xfId="0" applyFont="1" applyBorder="1" applyAlignment="1">
      <alignment horizontal="center" vertical="center" wrapText="1"/>
    </xf>
    <xf numFmtId="172" fontId="14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58" fillId="0" borderId="6" xfId="0" applyFont="1" applyBorder="1" applyAlignment="1">
      <alignment wrapText="1"/>
    </xf>
    <xf numFmtId="2" fontId="58" fillId="0" borderId="5" xfId="0" applyNumberFormat="1" applyFont="1" applyBorder="1" applyAlignment="1">
      <alignment vertical="center" wrapText="1"/>
    </xf>
    <xf numFmtId="0" fontId="58" fillId="0" borderId="13" xfId="0" applyFont="1" applyBorder="1" applyAlignment="1">
      <alignment vertical="center"/>
    </xf>
    <xf numFmtId="2" fontId="58" fillId="0" borderId="6" xfId="0" applyNumberFormat="1" applyFont="1" applyBorder="1" applyAlignment="1">
      <alignment vertical="center" wrapText="1"/>
    </xf>
    <xf numFmtId="0" fontId="14" fillId="10" borderId="13" xfId="0" applyFont="1" applyFill="1" applyBorder="1" applyAlignment="1">
      <alignment horizontal="center" vertical="center"/>
    </xf>
    <xf numFmtId="0" fontId="58" fillId="10" borderId="13" xfId="0" applyFont="1" applyFill="1" applyBorder="1" applyAlignment="1">
      <alignment wrapText="1"/>
    </xf>
    <xf numFmtId="0" fontId="14" fillId="10" borderId="13" xfId="0" applyFont="1" applyFill="1" applyBorder="1" applyAlignment="1">
      <alignment horizontal="center" vertical="center" wrapText="1"/>
    </xf>
    <xf numFmtId="172" fontId="14" fillId="10" borderId="13" xfId="0" applyNumberFormat="1" applyFont="1" applyFill="1" applyBorder="1" applyAlignment="1">
      <alignment horizontal="center" vertical="center" wrapText="1"/>
    </xf>
    <xf numFmtId="168" fontId="58" fillId="10" borderId="13" xfId="0" applyNumberFormat="1" applyFont="1" applyFill="1" applyBorder="1" applyAlignment="1">
      <alignment horizontal="center" vertical="center" wrapText="1"/>
    </xf>
    <xf numFmtId="2" fontId="58" fillId="0" borderId="13" xfId="0" applyNumberFormat="1" applyFont="1" applyBorder="1" applyAlignment="1">
      <alignment vertical="center" wrapText="1"/>
    </xf>
    <xf numFmtId="0" fontId="58" fillId="0" borderId="13" xfId="0" applyFont="1" applyBorder="1" applyAlignment="1">
      <alignment horizontal="center" wrapText="1"/>
    </xf>
    <xf numFmtId="168" fontId="58" fillId="0" borderId="13" xfId="0" applyNumberFormat="1" applyFont="1" applyBorder="1" applyAlignment="1">
      <alignment horizontal="center" vertical="center" wrapText="1"/>
    </xf>
    <xf numFmtId="169" fontId="0" fillId="0" borderId="13" xfId="0" applyNumberFormat="1" applyBorder="1" applyAlignment="1">
      <alignment horizontal="center"/>
    </xf>
    <xf numFmtId="168" fontId="14" fillId="0" borderId="13" xfId="0" applyNumberFormat="1" applyFont="1" applyBorder="1" applyAlignment="1">
      <alignment horizontal="center" vertical="center" wrapText="1"/>
    </xf>
    <xf numFmtId="169" fontId="58" fillId="0" borderId="13" xfId="0" applyNumberFormat="1" applyFont="1" applyBorder="1" applyAlignment="1">
      <alignment horizontal="center"/>
    </xf>
    <xf numFmtId="173" fontId="58" fillId="0" borderId="13" xfId="0" applyNumberFormat="1" applyFont="1" applyBorder="1" applyAlignment="1">
      <alignment horizontal="right" vertical="center" wrapText="1"/>
    </xf>
    <xf numFmtId="0" fontId="14" fillId="8" borderId="13" xfId="0" applyFont="1" applyFill="1" applyBorder="1" applyAlignment="1">
      <alignment vertical="center" wrapText="1"/>
    </xf>
    <xf numFmtId="0" fontId="14" fillId="8" borderId="13" xfId="0" applyFont="1" applyFill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/>
    </xf>
    <xf numFmtId="0" fontId="58" fillId="8" borderId="6" xfId="0" applyFont="1" applyFill="1" applyBorder="1" applyAlignment="1">
      <alignment wrapText="1"/>
    </xf>
    <xf numFmtId="1" fontId="58" fillId="0" borderId="6" xfId="0" applyNumberFormat="1" applyFont="1" applyBorder="1" applyAlignment="1">
      <alignment horizontal="center"/>
    </xf>
    <xf numFmtId="0" fontId="58" fillId="0" borderId="0" xfId="0" applyFont="1" applyAlignment="1">
      <alignment horizontal="center" vertical="center" wrapText="1"/>
    </xf>
    <xf numFmtId="164" fontId="58" fillId="0" borderId="0" xfId="0" applyNumberFormat="1" applyFont="1" applyAlignment="1">
      <alignment horizontal="center" vertical="center" wrapText="1"/>
    </xf>
    <xf numFmtId="0" fontId="58" fillId="8" borderId="0" xfId="0" applyFont="1" applyFill="1" applyAlignment="1">
      <alignment horizontal="center" vertical="center" wrapText="1"/>
    </xf>
    <xf numFmtId="168" fontId="58" fillId="0" borderId="0" xfId="0" applyNumberFormat="1" applyFont="1" applyAlignment="1">
      <alignment horizontal="center" vertical="center" wrapText="1"/>
    </xf>
    <xf numFmtId="1" fontId="58" fillId="0" borderId="0" xfId="0" applyNumberFormat="1" applyFont="1" applyAlignment="1">
      <alignment horizontal="center"/>
    </xf>
    <xf numFmtId="0" fontId="58" fillId="0" borderId="6" xfId="0" applyFont="1" applyBorder="1" applyAlignment="1">
      <alignment horizontal="center"/>
    </xf>
    <xf numFmtId="0" fontId="59" fillId="0" borderId="12" xfId="0" applyFont="1" applyBorder="1" applyAlignment="1">
      <alignment vertical="center" wrapText="1"/>
    </xf>
    <xf numFmtId="2" fontId="58" fillId="0" borderId="0" xfId="0" applyNumberFormat="1" applyFont="1"/>
    <xf numFmtId="1" fontId="58" fillId="0" borderId="6" xfId="0" applyNumberFormat="1" applyFont="1" applyBorder="1" applyAlignment="1" applyProtection="1">
      <alignment horizontal="center"/>
      <protection locked="0"/>
    </xf>
    <xf numFmtId="172" fontId="58" fillId="0" borderId="13" xfId="0" applyNumberFormat="1" applyFont="1" applyBorder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164" fontId="58" fillId="0" borderId="0" xfId="0" applyNumberFormat="1" applyFont="1" applyAlignment="1" applyProtection="1">
      <alignment horizontal="center" vertical="center" wrapText="1"/>
      <protection locked="0"/>
    </xf>
    <xf numFmtId="49" fontId="58" fillId="0" borderId="0" xfId="0" applyNumberFormat="1" applyFont="1" applyAlignment="1" applyProtection="1">
      <alignment horizontal="center" vertical="center" wrapText="1"/>
      <protection locked="0"/>
    </xf>
    <xf numFmtId="0" fontId="58" fillId="8" borderId="0" xfId="0" applyFont="1" applyFill="1" applyAlignment="1" applyProtection="1">
      <alignment horizontal="center" vertical="center" wrapText="1"/>
      <protection locked="0"/>
    </xf>
    <xf numFmtId="168" fontId="58" fillId="0" borderId="0" xfId="0" applyNumberFormat="1" applyFont="1" applyAlignment="1" applyProtection="1">
      <alignment horizontal="center" vertical="center" wrapText="1"/>
      <protection locked="0"/>
    </xf>
    <xf numFmtId="0" fontId="58" fillId="0" borderId="6" xfId="0" applyFont="1" applyBorder="1" applyAlignment="1" applyProtection="1">
      <alignment horizontal="center"/>
      <protection locked="0"/>
    </xf>
    <xf numFmtId="1" fontId="58" fillId="0" borderId="13" xfId="0" applyNumberFormat="1" applyFont="1" applyBorder="1" applyAlignment="1" applyProtection="1">
      <alignment horizontal="center" wrapText="1"/>
      <protection locked="0"/>
    </xf>
    <xf numFmtId="2" fontId="58" fillId="0" borderId="6" xfId="0" applyNumberFormat="1" applyFont="1" applyBorder="1" applyAlignment="1" applyProtection="1">
      <alignment vertical="center" wrapText="1"/>
      <protection locked="0"/>
    </xf>
    <xf numFmtId="2" fontId="59" fillId="0" borderId="12" xfId="0" applyNumberFormat="1" applyFont="1" applyBorder="1" applyAlignment="1" applyProtection="1">
      <alignment vertical="center" wrapText="1"/>
      <protection locked="0"/>
    </xf>
    <xf numFmtId="0" fontId="58" fillId="0" borderId="6" xfId="0" applyFont="1" applyBorder="1" applyAlignment="1" applyProtection="1">
      <alignment vertical="center"/>
      <protection locked="0"/>
    </xf>
    <xf numFmtId="0" fontId="58" fillId="0" borderId="6" xfId="0" applyFont="1" applyBorder="1" applyAlignment="1" applyProtection="1">
      <alignment wrapText="1"/>
      <protection locked="0"/>
    </xf>
    <xf numFmtId="49" fontId="58" fillId="0" borderId="0" xfId="0" applyNumberFormat="1" applyFont="1" applyAlignment="1">
      <alignment horizontal="center" vertical="center" wrapText="1"/>
    </xf>
    <xf numFmtId="0" fontId="58" fillId="10" borderId="13" xfId="0" applyFont="1" applyFill="1" applyBorder="1" applyAlignment="1">
      <alignment horizontal="center" wrapText="1"/>
    </xf>
    <xf numFmtId="168" fontId="58" fillId="10" borderId="0" xfId="0" applyNumberFormat="1" applyFont="1" applyFill="1" applyAlignment="1">
      <alignment horizontal="center" vertical="center" wrapText="1"/>
    </xf>
    <xf numFmtId="173" fontId="58" fillId="10" borderId="13" xfId="0" applyNumberFormat="1" applyFont="1" applyFill="1" applyBorder="1" applyAlignment="1">
      <alignment vertical="center" wrapText="1"/>
    </xf>
    <xf numFmtId="173" fontId="58" fillId="0" borderId="13" xfId="0" applyNumberFormat="1" applyFont="1" applyBorder="1" applyAlignment="1">
      <alignment vertical="center" wrapText="1"/>
    </xf>
    <xf numFmtId="49" fontId="58" fillId="0" borderId="13" xfId="0" applyNumberFormat="1" applyFont="1" applyBorder="1" applyAlignment="1">
      <alignment horizontal="center" wrapText="1"/>
    </xf>
    <xf numFmtId="0" fontId="59" fillId="0" borderId="13" xfId="0" applyFont="1" applyBorder="1" applyAlignment="1">
      <alignment wrapText="1"/>
    </xf>
    <xf numFmtId="164" fontId="58" fillId="0" borderId="13" xfId="0" applyNumberFormat="1" applyFont="1" applyBorder="1" applyAlignment="1">
      <alignment horizontal="center" vertical="center" wrapText="1"/>
    </xf>
    <xf numFmtId="0" fontId="59" fillId="0" borderId="12" xfId="0" applyFont="1" applyBorder="1" applyAlignment="1">
      <alignment wrapText="1"/>
    </xf>
    <xf numFmtId="2" fontId="58" fillId="11" borderId="6" xfId="0" applyNumberFormat="1" applyFont="1" applyFill="1" applyBorder="1" applyAlignment="1">
      <alignment vertical="center" wrapText="1"/>
    </xf>
    <xf numFmtId="49" fontId="58" fillId="0" borderId="13" xfId="0" applyNumberFormat="1" applyFont="1" applyBorder="1" applyAlignment="1">
      <alignment horizontal="center" vertical="center" wrapText="1"/>
    </xf>
    <xf numFmtId="2" fontId="58" fillId="0" borderId="17" xfId="0" applyNumberFormat="1" applyFont="1" applyBorder="1" applyAlignment="1" applyProtection="1">
      <alignment vertical="center" wrapText="1"/>
      <protection locked="0"/>
    </xf>
    <xf numFmtId="0" fontId="58" fillId="0" borderId="17" xfId="0" applyFont="1" applyBorder="1" applyAlignment="1" applyProtection="1">
      <alignment vertical="center"/>
      <protection locked="0"/>
    </xf>
    <xf numFmtId="0" fontId="58" fillId="0" borderId="17" xfId="0" applyFont="1" applyBorder="1" applyAlignment="1" applyProtection="1">
      <alignment wrapText="1"/>
      <protection locked="0"/>
    </xf>
    <xf numFmtId="1" fontId="58" fillId="0" borderId="17" xfId="0" applyNumberFormat="1" applyFont="1" applyBorder="1" applyAlignment="1" applyProtection="1">
      <alignment horizontal="center"/>
      <protection locked="0"/>
    </xf>
    <xf numFmtId="0" fontId="58" fillId="0" borderId="13" xfId="0" applyFont="1" applyBorder="1" applyAlignment="1" applyProtection="1">
      <alignment horizontal="center" vertical="center" wrapText="1"/>
      <protection locked="0"/>
    </xf>
    <xf numFmtId="164" fontId="58" fillId="0" borderId="13" xfId="0" applyNumberFormat="1" applyFont="1" applyBorder="1" applyAlignment="1" applyProtection="1">
      <alignment horizontal="center" vertical="center" wrapText="1"/>
      <protection locked="0"/>
    </xf>
    <xf numFmtId="49" fontId="58" fillId="0" borderId="13" xfId="0" applyNumberFormat="1" applyFont="1" applyBorder="1" applyAlignment="1" applyProtection="1">
      <alignment horizontal="center" vertical="center" wrapText="1"/>
      <protection locked="0"/>
    </xf>
    <xf numFmtId="0" fontId="58" fillId="8" borderId="13" xfId="0" applyFont="1" applyFill="1" applyBorder="1" applyAlignment="1" applyProtection="1">
      <alignment horizontal="center" vertical="center" wrapText="1"/>
      <protection locked="0"/>
    </xf>
    <xf numFmtId="0" fontId="58" fillId="0" borderId="17" xfId="0" applyFont="1" applyBorder="1" applyAlignment="1" applyProtection="1">
      <alignment horizontal="center"/>
      <protection locked="0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vertical="center" wrapText="1"/>
    </xf>
    <xf numFmtId="49" fontId="58" fillId="0" borderId="11" xfId="0" applyNumberFormat="1" applyFont="1" applyBorder="1" applyAlignment="1">
      <alignment horizontal="center"/>
    </xf>
    <xf numFmtId="49" fontId="58" fillId="0" borderId="11" xfId="0" applyNumberFormat="1" applyFont="1" applyBorder="1" applyAlignment="1" applyProtection="1">
      <alignment horizontal="center"/>
      <protection locked="0"/>
    </xf>
    <xf numFmtId="0" fontId="58" fillId="0" borderId="6" xfId="0" applyFont="1" applyBorder="1" applyAlignment="1" applyProtection="1">
      <alignment vertical="center" wrapText="1"/>
      <protection locked="0"/>
    </xf>
    <xf numFmtId="0" fontId="58" fillId="0" borderId="17" xfId="0" applyFont="1" applyBorder="1" applyAlignment="1" applyProtection="1">
      <alignment vertical="center" wrapText="1"/>
      <protection locked="0"/>
    </xf>
    <xf numFmtId="0" fontId="28" fillId="0" borderId="13" xfId="0" applyFont="1" applyBorder="1"/>
    <xf numFmtId="0" fontId="40" fillId="0" borderId="13" xfId="0" applyFont="1" applyBorder="1"/>
    <xf numFmtId="0" fontId="14" fillId="0" borderId="13" xfId="0" quotePrefix="1" applyFont="1" applyBorder="1"/>
    <xf numFmtId="169" fontId="58" fillId="0" borderId="0" xfId="0" applyNumberFormat="1" applyFont="1" applyAlignment="1" applyProtection="1">
      <alignment horizontal="center"/>
      <protection locked="0"/>
    </xf>
    <xf numFmtId="1" fontId="58" fillId="10" borderId="0" xfId="0" applyNumberFormat="1" applyFont="1" applyFill="1" applyAlignment="1" applyProtection="1">
      <alignment horizontal="center"/>
      <protection locked="0"/>
    </xf>
    <xf numFmtId="0" fontId="81" fillId="0" borderId="13" xfId="0" applyFont="1" applyBorder="1" applyAlignment="1">
      <alignment wrapText="1"/>
    </xf>
    <xf numFmtId="0" fontId="81" fillId="8" borderId="13" xfId="0" applyFont="1" applyFill="1" applyBorder="1" applyAlignment="1">
      <alignment wrapText="1"/>
    </xf>
    <xf numFmtId="169" fontId="58" fillId="8" borderId="13" xfId="0" applyNumberFormat="1" applyFont="1" applyFill="1" applyBorder="1" applyAlignment="1">
      <alignment horizontal="center"/>
    </xf>
    <xf numFmtId="169" fontId="58" fillId="8" borderId="6" xfId="0" applyNumberFormat="1" applyFont="1" applyFill="1" applyBorder="1" applyAlignment="1">
      <alignment horizontal="center"/>
    </xf>
    <xf numFmtId="0" fontId="81" fillId="7" borderId="13" xfId="0" applyFont="1" applyFill="1" applyBorder="1" applyAlignment="1">
      <alignment wrapText="1"/>
    </xf>
    <xf numFmtId="0" fontId="58" fillId="0" borderId="0" xfId="0" applyFont="1" applyAlignment="1">
      <alignment horizontal="center"/>
    </xf>
    <xf numFmtId="1" fontId="58" fillId="8" borderId="6" xfId="0" applyNumberFormat="1" applyFont="1" applyFill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44" fontId="19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82" fillId="0" borderId="13" xfId="0" applyFont="1" applyBorder="1"/>
    <xf numFmtId="0" fontId="58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169" fontId="58" fillId="0" borderId="6" xfId="0" applyNumberFormat="1" applyFont="1" applyBorder="1" applyAlignment="1">
      <alignment horizontal="center"/>
    </xf>
    <xf numFmtId="0" fontId="36" fillId="0" borderId="0" xfId="0" applyFont="1" applyAlignment="1">
      <alignment horizontal="left"/>
    </xf>
    <xf numFmtId="0" fontId="58" fillId="0" borderId="0" xfId="0" applyFont="1" applyAlignment="1">
      <alignment vertical="center" wrapText="1"/>
    </xf>
    <xf numFmtId="0" fontId="75" fillId="0" borderId="13" xfId="0" applyFont="1" applyBorder="1" applyAlignment="1">
      <alignment horizontal="left" vertical="center" wrapText="1"/>
    </xf>
    <xf numFmtId="0" fontId="75" fillId="0" borderId="13" xfId="0" applyFont="1" applyBorder="1" applyAlignment="1"/>
    <xf numFmtId="0" fontId="75" fillId="0" borderId="13" xfId="0" applyFont="1" applyBorder="1" applyAlignment="1">
      <alignment horizontal="right" wrapText="1"/>
    </xf>
    <xf numFmtId="0" fontId="58" fillId="0" borderId="13" xfId="0" applyFont="1" applyBorder="1" applyAlignment="1">
      <alignment horizontal="left" wrapText="1"/>
    </xf>
    <xf numFmtId="11" fontId="32" fillId="0" borderId="13" xfId="0" applyNumberFormat="1" applyFont="1" applyBorder="1"/>
    <xf numFmtId="49" fontId="32" fillId="0" borderId="13" xfId="0" applyNumberFormat="1" applyFont="1" applyBorder="1" applyAlignment="1">
      <alignment horizontal="center" vertical="center"/>
    </xf>
    <xf numFmtId="43" fontId="14" fillId="0" borderId="13" xfId="1" applyFont="1" applyBorder="1"/>
    <xf numFmtId="43" fontId="0" fillId="0" borderId="13" xfId="1" applyFont="1" applyBorder="1"/>
    <xf numFmtId="0" fontId="14" fillId="0" borderId="13" xfId="6" applyFont="1" applyBorder="1"/>
    <xf numFmtId="0" fontId="14" fillId="0" borderId="13" xfId="6" applyFont="1" applyBorder="1" applyAlignment="1">
      <alignment horizontal="left" vertical="center" wrapText="1"/>
    </xf>
    <xf numFmtId="170" fontId="14" fillId="0" borderId="13" xfId="7" applyNumberFormat="1" applyFont="1" applyBorder="1" applyAlignment="1">
      <alignment horizontal="left"/>
    </xf>
    <xf numFmtId="170" fontId="14" fillId="0" borderId="13" xfId="7" applyNumberFormat="1" applyFont="1" applyBorder="1" applyAlignment="1">
      <alignment wrapText="1"/>
    </xf>
    <xf numFmtId="0" fontId="58" fillId="0" borderId="13" xfId="6" applyFont="1" applyBorder="1" applyAlignment="1">
      <alignment vertical="center"/>
    </xf>
    <xf numFmtId="0" fontId="58" fillId="0" borderId="13" xfId="6" applyFont="1" applyBorder="1" applyAlignment="1">
      <alignment horizontal="left" vertical="center"/>
    </xf>
    <xf numFmtId="170" fontId="58" fillId="0" borderId="13" xfId="7" applyNumberFormat="1" applyFont="1" applyBorder="1" applyAlignment="1">
      <alignment wrapText="1"/>
    </xf>
    <xf numFmtId="170" fontId="14" fillId="0" borderId="13" xfId="7" applyNumberFormat="1" applyFont="1" applyBorder="1" applyAlignment="1">
      <alignment horizontal="left" wrapText="1"/>
    </xf>
    <xf numFmtId="170" fontId="14" fillId="0" borderId="13" xfId="8" applyFont="1" applyBorder="1" applyAlignment="1">
      <alignment horizontal="left"/>
    </xf>
    <xf numFmtId="0" fontId="83" fillId="0" borderId="13" xfId="0" applyFont="1" applyBorder="1" applyAlignment="1">
      <alignment horizontal="left"/>
    </xf>
    <xf numFmtId="0" fontId="14" fillId="0" borderId="13" xfId="0" applyFont="1" applyBorder="1" applyAlignment="1">
      <alignment horizontal="center" wrapText="1"/>
    </xf>
    <xf numFmtId="170" fontId="14" fillId="0" borderId="13" xfId="7" applyNumberFormat="1" applyFont="1" applyBorder="1" applyAlignment="1">
      <alignment horizontal="center" wrapText="1"/>
    </xf>
    <xf numFmtId="0" fontId="14" fillId="0" borderId="13" xfId="6" applyFont="1" applyBorder="1" applyAlignment="1">
      <alignment horizontal="center"/>
    </xf>
    <xf numFmtId="0" fontId="58" fillId="10" borderId="0" xfId="0" applyFont="1" applyFill="1" applyAlignment="1" applyProtection="1">
      <alignment horizontal="center"/>
      <protection locked="0"/>
    </xf>
    <xf numFmtId="0" fontId="40" fillId="10" borderId="0" xfId="0" applyFont="1" applyFill="1" applyAlignment="1" applyProtection="1">
      <alignment horizontal="center"/>
      <protection locked="0"/>
    </xf>
    <xf numFmtId="164" fontId="40" fillId="10" borderId="0" xfId="0" applyNumberFormat="1" applyFont="1" applyFill="1" applyAlignment="1" applyProtection="1">
      <alignment horizontal="center"/>
      <protection locked="0"/>
    </xf>
    <xf numFmtId="49" fontId="40" fillId="10" borderId="0" xfId="0" applyNumberFormat="1" applyFont="1" applyFill="1" applyAlignment="1" applyProtection="1">
      <alignment horizontal="center"/>
      <protection locked="0"/>
    </xf>
    <xf numFmtId="2" fontId="59" fillId="10" borderId="0" xfId="0" applyNumberFormat="1" applyFont="1" applyFill="1" applyAlignment="1" applyProtection="1">
      <alignment horizontal="center"/>
      <protection locked="0"/>
    </xf>
    <xf numFmtId="170" fontId="58" fillId="8" borderId="13" xfId="7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13" xfId="0" applyFill="1" applyBorder="1"/>
    <xf numFmtId="0" fontId="58" fillId="0" borderId="0" xfId="0" applyFont="1" applyFill="1" applyAlignment="1" applyProtection="1">
      <alignment horizontal="center"/>
      <protection locked="0"/>
    </xf>
    <xf numFmtId="0" fontId="58" fillId="0" borderId="0" xfId="0" applyFont="1" applyFill="1" applyAlignment="1">
      <alignment horizontal="center" vertical="center" wrapText="1"/>
    </xf>
    <xf numFmtId="164" fontId="58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/>
    <xf numFmtId="1" fontId="58" fillId="0" borderId="0" xfId="0" applyNumberFormat="1" applyFont="1" applyFill="1" applyAlignment="1">
      <alignment horizontal="center"/>
    </xf>
    <xf numFmtId="0" fontId="14" fillId="0" borderId="0" xfId="0" applyFont="1" applyFill="1" applyAlignment="1" applyProtection="1">
      <alignment horizontal="center"/>
      <protection locked="0"/>
    </xf>
    <xf numFmtId="0" fontId="58" fillId="0" borderId="6" xfId="0" applyFont="1" applyFill="1" applyBorder="1" applyAlignment="1">
      <alignment horizontal="center"/>
    </xf>
    <xf numFmtId="1" fontId="58" fillId="0" borderId="6" xfId="0" applyNumberFormat="1" applyFont="1" applyFill="1" applyBorder="1" applyAlignment="1">
      <alignment horizontal="center"/>
    </xf>
    <xf numFmtId="169" fontId="58" fillId="0" borderId="6" xfId="0" applyNumberFormat="1" applyFont="1" applyFill="1" applyBorder="1" applyAlignment="1">
      <alignment horizontal="center"/>
    </xf>
    <xf numFmtId="169" fontId="58" fillId="0" borderId="13" xfId="0" applyNumberFormat="1" applyFont="1" applyFill="1" applyBorder="1" applyAlignment="1">
      <alignment horizontal="center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0" fillId="5" borderId="11" xfId="0" applyFont="1" applyFill="1" applyBorder="1" applyAlignment="1">
      <alignment horizontal="left"/>
    </xf>
    <xf numFmtId="0" fontId="60" fillId="5" borderId="0" xfId="0" applyFont="1" applyFill="1" applyAlignment="1">
      <alignment horizontal="left"/>
    </xf>
    <xf numFmtId="0" fontId="60" fillId="6" borderId="1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6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1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0" fillId="5" borderId="0" xfId="1" applyFont="1" applyFill="1" applyBorder="1" applyAlignment="1" applyProtection="1">
      <alignment horizontal="right"/>
    </xf>
    <xf numFmtId="0" fontId="60" fillId="5" borderId="6" xfId="0" applyFont="1" applyFill="1" applyBorder="1" applyAlignment="1">
      <alignment horizontal="right"/>
    </xf>
    <xf numFmtId="0" fontId="61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3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5" fillId="5" borderId="6" xfId="0" applyFont="1" applyFill="1" applyBorder="1" applyAlignment="1">
      <alignment horizontal="right"/>
    </xf>
    <xf numFmtId="0" fontId="64" fillId="7" borderId="13" xfId="0" applyFont="1" applyFill="1" applyBorder="1" applyAlignment="1">
      <alignment horizontal="center" vertical="center" wrapText="1"/>
    </xf>
    <xf numFmtId="0" fontId="65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10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  <cellStyle name="Normal 2 2 2" xfId="9" xr:uid="{15928516-9879-4912-9B14-947EEE1E2B33}"/>
    <cellStyle name="Normal 3" xfId="6" xr:uid="{1FB6D0F0-F8B0-425C-8FDA-09BFF7448686}"/>
    <cellStyle name="Normal_ENE1 2 2" xfId="7" xr:uid="{17A45C63-4B05-4B9E-B713-0835F5B4459A}"/>
    <cellStyle name="Normal_ENE1 2 2 2" xfId="8" xr:uid="{C1F1B098-6491-4197-80D0-641123E3185C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9448ABD5-8659-4C8F-965A-0114F2DDB9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49</xdr:row>
      <xdr:rowOff>76200</xdr:rowOff>
    </xdr:from>
    <xdr:to>
      <xdr:col>4</xdr:col>
      <xdr:colOff>790574</xdr:colOff>
      <xdr:row>52</xdr:row>
      <xdr:rowOff>149298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3926FB-1A44-41C1-870F-7FE37E57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3087350"/>
          <a:ext cx="857249" cy="6445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481542</xdr:colOff>
      <xdr:row>60</xdr:row>
      <xdr:rowOff>56282</xdr:rowOff>
    </xdr:from>
    <xdr:to>
      <xdr:col>3</xdr:col>
      <xdr:colOff>15081</xdr:colOff>
      <xdr:row>63</xdr:row>
      <xdr:rowOff>129380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5A02F5-9280-460E-8054-5DE19FCE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605" y="11831563"/>
          <a:ext cx="855132" cy="6445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232351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154781</xdr:colOff>
      <xdr:row>144</xdr:row>
      <xdr:rowOff>83344</xdr:rowOff>
    </xdr:from>
    <xdr:to>
      <xdr:col>4</xdr:col>
      <xdr:colOff>152663</xdr:colOff>
      <xdr:row>147</xdr:row>
      <xdr:rowOff>156442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F1179A-0C06-499A-A51D-92877F861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719" y="28074938"/>
          <a:ext cx="855132" cy="6445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5</xdr:col>
      <xdr:colOff>592185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698500</xdr:colOff>
      <xdr:row>50</xdr:row>
      <xdr:rowOff>52916</xdr:rowOff>
    </xdr:from>
    <xdr:to>
      <xdr:col>3</xdr:col>
      <xdr:colOff>823382</xdr:colOff>
      <xdr:row>53</xdr:row>
      <xdr:rowOff>126014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4DC3B-DAA1-412F-9B42-245E987B1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67" y="10615083"/>
          <a:ext cx="855132" cy="6445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48</xdr:row>
      <xdr:rowOff>47625</xdr:rowOff>
    </xdr:from>
    <xdr:to>
      <xdr:col>3</xdr:col>
      <xdr:colOff>626532</xdr:colOff>
      <xdr:row>51</xdr:row>
      <xdr:rowOff>120723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86B6C8-BFD9-46C4-9C53-0405DA32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9782175"/>
          <a:ext cx="855132" cy="6445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14</xdr:row>
      <xdr:rowOff>47626</xdr:rowOff>
    </xdr:from>
    <xdr:to>
      <xdr:col>6</xdr:col>
      <xdr:colOff>90488</xdr:colOff>
      <xdr:row>17</xdr:row>
      <xdr:rowOff>15876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8BA4553-5D73-4F0D-9087-3731E931992B}"/>
            </a:ext>
          </a:extLst>
        </xdr:cNvPr>
        <xdr:cNvSpPr txBox="1"/>
      </xdr:nvSpPr>
      <xdr:spPr>
        <a:xfrm>
          <a:off x="1079500" y="2762251"/>
          <a:ext cx="9456738" cy="539750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433917</xdr:colOff>
      <xdr:row>29</xdr:row>
      <xdr:rowOff>44376</xdr:rowOff>
    </xdr:from>
    <xdr:to>
      <xdr:col>2</xdr:col>
      <xdr:colOff>1289049</xdr:colOff>
      <xdr:row>32</xdr:row>
      <xdr:rowOff>117474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9FB439-C99B-4DB9-9B1F-D53D6884A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542" y="5616501"/>
          <a:ext cx="855132" cy="64459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14</xdr:row>
      <xdr:rowOff>79375</xdr:rowOff>
    </xdr:from>
    <xdr:to>
      <xdr:col>16</xdr:col>
      <xdr:colOff>95250</xdr:colOff>
      <xdr:row>19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9AB868-A5D0-465D-8155-CF13B707D414}"/>
            </a:ext>
          </a:extLst>
        </xdr:cNvPr>
        <xdr:cNvSpPr txBox="1"/>
      </xdr:nvSpPr>
      <xdr:spPr>
        <a:xfrm>
          <a:off x="1619250" y="3254375"/>
          <a:ext cx="16779875" cy="100012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  <a:endParaRPr kumimoji="0" lang="es-MX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1190625</xdr:colOff>
      <xdr:row>37</xdr:row>
      <xdr:rowOff>47625</xdr:rowOff>
    </xdr:from>
    <xdr:to>
      <xdr:col>3</xdr:col>
      <xdr:colOff>442382</xdr:colOff>
      <xdr:row>40</xdr:row>
      <xdr:rowOff>120723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3F9CE2-988F-4ED8-92A7-88A80182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7842250"/>
          <a:ext cx="855132" cy="64459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17</xdr:col>
      <xdr:colOff>158750</xdr:colOff>
      <xdr:row>20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CA3B4B9-78B1-44D2-8496-FBD6419B8D54}"/>
            </a:ext>
          </a:extLst>
        </xdr:cNvPr>
        <xdr:cNvSpPr txBox="1"/>
      </xdr:nvSpPr>
      <xdr:spPr>
        <a:xfrm>
          <a:off x="2047875" y="3492500"/>
          <a:ext cx="16779875" cy="100012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  <a:endParaRPr kumimoji="0" lang="es-MX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338667</xdr:colOff>
      <xdr:row>42</xdr:row>
      <xdr:rowOff>92001</xdr:rowOff>
    </xdr:from>
    <xdr:to>
      <xdr:col>3</xdr:col>
      <xdr:colOff>146049</xdr:colOff>
      <xdr:row>45</xdr:row>
      <xdr:rowOff>165099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3C4904-E643-4C1A-AF80-8E20DF06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017" y="9016926"/>
          <a:ext cx="855132" cy="64459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20</xdr:col>
      <xdr:colOff>63500</xdr:colOff>
      <xdr:row>19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79B64FA-AB41-42E8-8704-64B59B209743}"/>
            </a:ext>
          </a:extLst>
        </xdr:cNvPr>
        <xdr:cNvSpPr txBox="1"/>
      </xdr:nvSpPr>
      <xdr:spPr>
        <a:xfrm>
          <a:off x="2143125" y="3111500"/>
          <a:ext cx="16779875" cy="100012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  <a:endParaRPr kumimoji="0" lang="es-MX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291042</xdr:colOff>
      <xdr:row>31</xdr:row>
      <xdr:rowOff>76126</xdr:rowOff>
    </xdr:from>
    <xdr:to>
      <xdr:col>3</xdr:col>
      <xdr:colOff>146049</xdr:colOff>
      <xdr:row>34</xdr:row>
      <xdr:rowOff>149224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991CF8-0991-46C2-960F-71F29982B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042" y="6426126"/>
          <a:ext cx="855132" cy="64459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13</xdr:row>
      <xdr:rowOff>83343</xdr:rowOff>
    </xdr:from>
    <xdr:to>
      <xdr:col>6</xdr:col>
      <xdr:colOff>1083469</xdr:colOff>
      <xdr:row>16</xdr:row>
      <xdr:rowOff>142876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AFD308F-C3C4-485D-A89C-3408FAC3C193}"/>
            </a:ext>
          </a:extLst>
        </xdr:cNvPr>
        <xdr:cNvSpPr txBox="1"/>
      </xdr:nvSpPr>
      <xdr:spPr>
        <a:xfrm>
          <a:off x="404814" y="2964656"/>
          <a:ext cx="8679655" cy="595314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660136</xdr:colOff>
      <xdr:row>28</xdr:row>
      <xdr:rowOff>44376</xdr:rowOff>
    </xdr:from>
    <xdr:to>
      <xdr:col>2</xdr:col>
      <xdr:colOff>1515268</xdr:colOff>
      <xdr:row>31</xdr:row>
      <xdr:rowOff>117474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0D1F75-9390-400B-855D-0E25AF22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949" y="5723657"/>
          <a:ext cx="855132" cy="64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338667</xdr:colOff>
      <xdr:row>43</xdr:row>
      <xdr:rowOff>92001</xdr:rowOff>
    </xdr:from>
    <xdr:to>
      <xdr:col>3</xdr:col>
      <xdr:colOff>31749</xdr:colOff>
      <xdr:row>46</xdr:row>
      <xdr:rowOff>165099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A2BE363-B26E-4BDE-A3A9-6F32B3DE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9066668"/>
          <a:ext cx="857249" cy="6445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338667</xdr:colOff>
      <xdr:row>47</xdr:row>
      <xdr:rowOff>92001</xdr:rowOff>
    </xdr:from>
    <xdr:to>
      <xdr:col>3</xdr:col>
      <xdr:colOff>12699</xdr:colOff>
      <xdr:row>50</xdr:row>
      <xdr:rowOff>165099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DCF83F-1490-4140-9ECA-C42D75CBF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017" y="9016926"/>
          <a:ext cx="855132" cy="644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130969</xdr:rowOff>
    </xdr:from>
    <xdr:to>
      <xdr:col>13</xdr:col>
      <xdr:colOff>321469</xdr:colOff>
      <xdr:row>17</xdr:row>
      <xdr:rowOff>61633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10988913-6494-43C6-9919-5472EFFEADCD}"/>
            </a:ext>
          </a:extLst>
        </xdr:cNvPr>
        <xdr:cNvSpPr txBox="1"/>
      </xdr:nvSpPr>
      <xdr:spPr>
        <a:xfrm>
          <a:off x="0" y="3226594"/>
          <a:ext cx="15144750" cy="883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/>
            <a:t>EN</a:t>
          </a:r>
          <a:r>
            <a:rPr lang="es-MX" sz="3200" b="1" baseline="0"/>
            <a:t> EL TRIMESTRE QUE SE REPORTA NO SE PRESENTARON CASOS</a:t>
          </a:r>
          <a:endParaRPr lang="es-MX" sz="3200" b="1"/>
        </a:p>
      </xdr:txBody>
    </xdr:sp>
    <xdr:clientData/>
  </xdr:twoCellAnchor>
  <xdr:twoCellAnchor editAs="oneCell">
    <xdr:from>
      <xdr:col>2</xdr:col>
      <xdr:colOff>338667</xdr:colOff>
      <xdr:row>38</xdr:row>
      <xdr:rowOff>92001</xdr:rowOff>
    </xdr:from>
    <xdr:to>
      <xdr:col>3</xdr:col>
      <xdr:colOff>12699</xdr:colOff>
      <xdr:row>41</xdr:row>
      <xdr:rowOff>165099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53EB6-D9A5-4A5B-94C4-F7DA677F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017" y="9016926"/>
          <a:ext cx="855132" cy="6445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681567</xdr:colOff>
      <xdr:row>839</xdr:row>
      <xdr:rowOff>101526</xdr:rowOff>
    </xdr:from>
    <xdr:to>
      <xdr:col>3</xdr:col>
      <xdr:colOff>126999</xdr:colOff>
      <xdr:row>842</xdr:row>
      <xdr:rowOff>174624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A467CA-EF1A-48B3-B178-8185397D4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542" y="161064501"/>
          <a:ext cx="855132" cy="6445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535782</xdr:colOff>
      <xdr:row>801</xdr:row>
      <xdr:rowOff>107156</xdr:rowOff>
    </xdr:from>
    <xdr:to>
      <xdr:col>3</xdr:col>
      <xdr:colOff>533664</xdr:colOff>
      <xdr:row>804</xdr:row>
      <xdr:rowOff>180254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2A3844-FE09-40FB-AA08-12C5B13F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151352250"/>
          <a:ext cx="855132" cy="6445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111125</xdr:rowOff>
    </xdr:from>
    <xdr:to>
      <xdr:col>15</xdr:col>
      <xdr:colOff>444500</xdr:colOff>
      <xdr:row>17</xdr:row>
      <xdr:rowOff>41789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799A38EF-D69F-4D03-A703-7B8F8CD48DC8}"/>
            </a:ext>
          </a:extLst>
        </xdr:cNvPr>
        <xdr:cNvSpPr txBox="1"/>
      </xdr:nvSpPr>
      <xdr:spPr>
        <a:xfrm>
          <a:off x="0" y="2873375"/>
          <a:ext cx="15144750" cy="883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600" b="1"/>
            <a:t>EN</a:t>
          </a:r>
          <a:r>
            <a:rPr lang="es-MX" sz="3600" b="1" baseline="0"/>
            <a:t> EL TRIMESTRE QUE SE REPORTA NO SE PRESENTARON CASOS</a:t>
          </a:r>
          <a:endParaRPr lang="es-MX" sz="3600" b="1"/>
        </a:p>
      </xdr:txBody>
    </xdr:sp>
    <xdr:clientData/>
  </xdr:twoCellAnchor>
  <xdr:twoCellAnchor editAs="oneCell">
    <xdr:from>
      <xdr:col>2</xdr:col>
      <xdr:colOff>381000</xdr:colOff>
      <xdr:row>31</xdr:row>
      <xdr:rowOff>63500</xdr:rowOff>
    </xdr:from>
    <xdr:to>
      <xdr:col>3</xdr:col>
      <xdr:colOff>77257</xdr:colOff>
      <xdr:row>34</xdr:row>
      <xdr:rowOff>136598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148774-0DD8-4B95-9168-3DB349E2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6445250"/>
          <a:ext cx="855132" cy="6445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33</xdr:row>
      <xdr:rowOff>71438</xdr:rowOff>
    </xdr:from>
    <xdr:to>
      <xdr:col>3</xdr:col>
      <xdr:colOff>81225</xdr:colOff>
      <xdr:row>36</xdr:row>
      <xdr:rowOff>144536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8D81F1-1DED-4351-A9C0-C152C655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" y="7060407"/>
          <a:ext cx="855132" cy="6445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29</xdr:row>
      <xdr:rowOff>40822</xdr:rowOff>
    </xdr:from>
    <xdr:to>
      <xdr:col>2</xdr:col>
      <xdr:colOff>991204</xdr:colOff>
      <xdr:row>32</xdr:row>
      <xdr:rowOff>113920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9AC647-08C8-4C81-B455-D6E51ADB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2" y="6368143"/>
          <a:ext cx="855132" cy="6445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785" totalsRowShown="0" headerRowDxfId="23" dataDxfId="22" tableBorderDxfId="21">
  <sortState xmlns:xlrd2="http://schemas.microsoft.com/office/spreadsheetml/2017/richdata2" ref="B38:V981">
    <sortCondition ref="N38:N981"/>
    <sortCondition ref="L38:L981"/>
    <sortCondition ref="M38:M981"/>
    <sortCondition ref="P38:P981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topLeftCell="A35" zoomScaleNormal="100" workbookViewId="0">
      <selection activeCell="D61" sqref="D61"/>
    </sheetView>
  </sheetViews>
  <sheetFormatPr baseColWidth="10" defaultRowHeight="1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/>
    <row r="10" spans="2:19" ht="21" customHeight="1">
      <c r="C10" s="602" t="s">
        <v>0</v>
      </c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2"/>
    </row>
    <row r="11" spans="2:19" ht="21" customHeight="1">
      <c r="C11" s="602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</row>
    <row r="12" spans="2:19" ht="21" customHeight="1"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602"/>
      <c r="R12" s="602"/>
      <c r="S12" s="602"/>
    </row>
    <row r="15" spans="2:19" ht="15" customHeight="1"/>
    <row r="16" spans="2:19" ht="18.75">
      <c r="B16" s="614" t="s">
        <v>1</v>
      </c>
      <c r="C16" s="614"/>
      <c r="D16" s="614"/>
      <c r="E16" s="615" t="s">
        <v>276</v>
      </c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</row>
    <row r="17" spans="2:20" ht="18.75">
      <c r="B17" s="145" t="s">
        <v>2</v>
      </c>
      <c r="E17" s="615" t="s">
        <v>242</v>
      </c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</row>
    <row r="18" spans="2:20" ht="18.75">
      <c r="B18" s="145" t="s">
        <v>3</v>
      </c>
      <c r="D18" s="218"/>
      <c r="E18" s="603" t="s">
        <v>299</v>
      </c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</row>
    <row r="20" spans="2:20" ht="32.25" thickBot="1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7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>
      <c r="B24" s="199">
        <v>1</v>
      </c>
      <c r="C24" s="143" t="s">
        <v>7</v>
      </c>
      <c r="D24" s="616" t="s">
        <v>8</v>
      </c>
      <c r="E24" s="616"/>
      <c r="F24" s="616"/>
      <c r="G24" s="617"/>
      <c r="H24" s="141"/>
      <c r="I24" s="175">
        <v>0</v>
      </c>
      <c r="J24" s="200"/>
      <c r="K24" s="175">
        <v>1</v>
      </c>
      <c r="L24" s="200"/>
      <c r="M24" s="175">
        <v>0</v>
      </c>
      <c r="N24" s="175"/>
      <c r="O24" s="175">
        <v>0</v>
      </c>
      <c r="P24" s="175"/>
      <c r="Q24" s="175">
        <v>0</v>
      </c>
      <c r="R24" s="200"/>
      <c r="S24" s="175">
        <v>0</v>
      </c>
      <c r="T24" s="4"/>
    </row>
    <row r="25" spans="2:20" ht="24" customHeight="1">
      <c r="B25" s="199">
        <v>2</v>
      </c>
      <c r="C25" s="143" t="s">
        <v>9</v>
      </c>
      <c r="D25" s="616" t="s">
        <v>10</v>
      </c>
      <c r="E25" s="616"/>
      <c r="F25" s="616"/>
      <c r="G25" s="617"/>
      <c r="H25" s="141"/>
      <c r="I25" s="175">
        <v>0</v>
      </c>
      <c r="J25" s="200"/>
      <c r="K25" s="175">
        <v>1</v>
      </c>
      <c r="L25" s="200"/>
      <c r="M25" s="175">
        <v>0</v>
      </c>
      <c r="N25" s="175"/>
      <c r="O25" s="175">
        <v>0</v>
      </c>
      <c r="P25" s="175"/>
      <c r="Q25" s="175">
        <v>0</v>
      </c>
      <c r="R25" s="200"/>
      <c r="S25" s="175">
        <v>0</v>
      </c>
      <c r="T25" s="4"/>
    </row>
    <row r="26" spans="2:20" ht="42" customHeight="1">
      <c r="B26" s="199">
        <v>3</v>
      </c>
      <c r="C26" s="143" t="s">
        <v>11</v>
      </c>
      <c r="D26" s="618" t="s">
        <v>12</v>
      </c>
      <c r="E26" s="618"/>
      <c r="F26" s="618"/>
      <c r="G26" s="619"/>
      <c r="H26" s="142"/>
      <c r="I26" s="175">
        <v>0</v>
      </c>
      <c r="J26" s="200"/>
      <c r="K26" s="175">
        <v>1</v>
      </c>
      <c r="L26" s="200"/>
      <c r="M26" s="175">
        <v>0</v>
      </c>
      <c r="N26" s="175"/>
      <c r="O26" s="175">
        <v>0</v>
      </c>
      <c r="P26" s="175"/>
      <c r="Q26" s="175">
        <v>0</v>
      </c>
      <c r="R26" s="200"/>
      <c r="S26" s="175">
        <v>0</v>
      </c>
      <c r="T26" s="4"/>
    </row>
    <row r="27" spans="2:20" ht="24" customHeight="1">
      <c r="B27" s="199">
        <v>4</v>
      </c>
      <c r="C27" s="143" t="s">
        <v>13</v>
      </c>
      <c r="D27" s="612" t="s">
        <v>14</v>
      </c>
      <c r="E27" s="612"/>
      <c r="F27" s="612"/>
      <c r="G27" s="613"/>
      <c r="H27" s="141"/>
      <c r="I27" s="175">
        <v>0</v>
      </c>
      <c r="J27" s="200"/>
      <c r="K27" s="175">
        <v>1</v>
      </c>
      <c r="L27" s="200"/>
      <c r="M27" s="175">
        <v>0</v>
      </c>
      <c r="N27" s="175"/>
      <c r="O27" s="175">
        <v>0</v>
      </c>
      <c r="P27" s="200"/>
      <c r="Q27" s="175">
        <v>0</v>
      </c>
      <c r="R27" s="200"/>
      <c r="S27" s="175">
        <v>0</v>
      </c>
      <c r="T27" s="4"/>
    </row>
    <row r="28" spans="2:20" ht="24" customHeight="1">
      <c r="B28" s="199">
        <v>5</v>
      </c>
      <c r="C28" s="143" t="s">
        <v>15</v>
      </c>
      <c r="D28" s="612" t="s">
        <v>16</v>
      </c>
      <c r="E28" s="612"/>
      <c r="F28" s="612"/>
      <c r="G28" s="613"/>
      <c r="H28" s="141"/>
      <c r="I28" s="175">
        <v>0</v>
      </c>
      <c r="J28" s="200"/>
      <c r="K28" s="175">
        <v>1</v>
      </c>
      <c r="L28" s="200"/>
      <c r="M28" s="175">
        <v>0</v>
      </c>
      <c r="N28" s="175"/>
      <c r="O28" s="175">
        <v>0</v>
      </c>
      <c r="P28" s="175"/>
      <c r="Q28" s="175">
        <v>0</v>
      </c>
      <c r="R28" s="200"/>
      <c r="S28" s="175">
        <v>0</v>
      </c>
      <c r="T28" s="4"/>
    </row>
    <row r="29" spans="2:20" ht="24" customHeight="1">
      <c r="B29" s="199">
        <v>6</v>
      </c>
      <c r="C29" s="143" t="s">
        <v>17</v>
      </c>
      <c r="D29" s="612" t="s">
        <v>18</v>
      </c>
      <c r="E29" s="612"/>
      <c r="F29" s="612"/>
      <c r="G29" s="613"/>
      <c r="H29" s="141"/>
      <c r="I29" s="175">
        <v>0</v>
      </c>
      <c r="J29" s="200"/>
      <c r="K29" s="175">
        <v>1</v>
      </c>
      <c r="L29" s="200"/>
      <c r="M29" s="175">
        <v>0</v>
      </c>
      <c r="N29" s="175"/>
      <c r="O29" s="175">
        <v>0</v>
      </c>
      <c r="P29" s="175"/>
      <c r="Q29" s="175">
        <v>0</v>
      </c>
      <c r="R29" s="192"/>
      <c r="S29" s="175">
        <v>0</v>
      </c>
      <c r="T29" s="4"/>
    </row>
    <row r="30" spans="2:20" ht="24" customHeight="1">
      <c r="B30" s="199">
        <v>7</v>
      </c>
      <c r="C30" s="143" t="s">
        <v>270</v>
      </c>
      <c r="D30" s="612" t="s">
        <v>19</v>
      </c>
      <c r="E30" s="612"/>
      <c r="F30" s="612"/>
      <c r="G30" s="613"/>
      <c r="H30" s="141"/>
      <c r="I30" s="175">
        <v>0</v>
      </c>
      <c r="J30" s="200"/>
      <c r="K30" s="175">
        <v>1</v>
      </c>
      <c r="L30" s="200"/>
      <c r="M30" s="175">
        <v>0</v>
      </c>
      <c r="N30" s="175"/>
      <c r="O30" s="175">
        <v>0</v>
      </c>
      <c r="P30" s="175"/>
      <c r="Q30" s="175">
        <v>0</v>
      </c>
      <c r="R30" s="192"/>
      <c r="S30" s="175">
        <v>0</v>
      </c>
      <c r="T30" s="4"/>
    </row>
    <row r="31" spans="2:20" ht="24" customHeight="1">
      <c r="B31" s="199">
        <v>8</v>
      </c>
      <c r="C31" s="143" t="s">
        <v>271</v>
      </c>
      <c r="D31" s="612" t="s">
        <v>20</v>
      </c>
      <c r="E31" s="612"/>
      <c r="F31" s="612"/>
      <c r="G31" s="613"/>
      <c r="H31" s="141"/>
      <c r="I31" s="175">
        <v>0</v>
      </c>
      <c r="J31" s="200"/>
      <c r="K31" s="175">
        <v>1</v>
      </c>
      <c r="L31" s="200"/>
      <c r="M31" s="175">
        <v>0</v>
      </c>
      <c r="N31" s="175"/>
      <c r="O31" s="175">
        <v>0</v>
      </c>
      <c r="P31" s="175"/>
      <c r="Q31" s="175">
        <v>0</v>
      </c>
      <c r="R31" s="200"/>
      <c r="S31" s="175">
        <v>0</v>
      </c>
      <c r="T31" s="4"/>
    </row>
    <row r="32" spans="2:20" ht="24" customHeight="1">
      <c r="B32" s="199">
        <v>9</v>
      </c>
      <c r="C32" s="143" t="s">
        <v>21</v>
      </c>
      <c r="D32" s="612" t="s">
        <v>22</v>
      </c>
      <c r="E32" s="612"/>
      <c r="F32" s="612"/>
      <c r="G32" s="613"/>
      <c r="H32" s="141"/>
      <c r="I32" s="175">
        <v>0</v>
      </c>
      <c r="J32" s="200"/>
      <c r="K32" s="175">
        <v>1</v>
      </c>
      <c r="L32" s="200"/>
      <c r="M32" s="175">
        <v>0</v>
      </c>
      <c r="N32" s="175"/>
      <c r="O32" s="175">
        <v>0</v>
      </c>
      <c r="P32" s="175"/>
      <c r="Q32" s="175">
        <v>0</v>
      </c>
      <c r="R32" s="200"/>
      <c r="S32" s="175">
        <v>0</v>
      </c>
      <c r="T32" s="4"/>
    </row>
    <row r="33" spans="2:20" ht="24" customHeight="1">
      <c r="B33" s="199">
        <v>10</v>
      </c>
      <c r="C33" s="143" t="s">
        <v>23</v>
      </c>
      <c r="D33" s="612" t="s">
        <v>24</v>
      </c>
      <c r="E33" s="612"/>
      <c r="F33" s="612"/>
      <c r="G33" s="613"/>
      <c r="H33" s="141"/>
      <c r="I33" s="175">
        <v>0</v>
      </c>
      <c r="J33" s="200"/>
      <c r="K33" s="175">
        <v>1</v>
      </c>
      <c r="L33" s="200"/>
      <c r="M33" s="175">
        <v>0</v>
      </c>
      <c r="N33" s="175"/>
      <c r="O33" s="175">
        <v>0</v>
      </c>
      <c r="P33" s="175"/>
      <c r="Q33" s="175">
        <v>0</v>
      </c>
      <c r="R33" s="200"/>
      <c r="S33" s="175">
        <v>0</v>
      </c>
      <c r="T33" s="4"/>
    </row>
    <row r="34" spans="2:20" ht="24" customHeight="1">
      <c r="B34" s="199">
        <v>11</v>
      </c>
      <c r="C34" s="143" t="s">
        <v>25</v>
      </c>
      <c r="D34" s="612" t="s">
        <v>26</v>
      </c>
      <c r="E34" s="612"/>
      <c r="F34" s="612"/>
      <c r="G34" s="613"/>
      <c r="H34" s="141"/>
      <c r="I34" s="175">
        <v>0</v>
      </c>
      <c r="J34" s="200"/>
      <c r="K34" s="175">
        <v>1</v>
      </c>
      <c r="L34" s="200"/>
      <c r="M34" s="175">
        <v>0</v>
      </c>
      <c r="N34" s="175"/>
      <c r="O34" s="175">
        <v>0</v>
      </c>
      <c r="P34" s="175"/>
      <c r="Q34" s="175">
        <v>0</v>
      </c>
      <c r="R34" s="200"/>
      <c r="S34" s="175">
        <v>0</v>
      </c>
      <c r="T34" s="4"/>
    </row>
    <row r="35" spans="2:20" ht="24" customHeight="1">
      <c r="B35" s="199">
        <v>12</v>
      </c>
      <c r="C35" s="143" t="s">
        <v>27</v>
      </c>
      <c r="D35" s="612" t="s">
        <v>28</v>
      </c>
      <c r="E35" s="612"/>
      <c r="F35" s="612"/>
      <c r="G35" s="613"/>
      <c r="H35" s="141"/>
      <c r="I35" s="175">
        <v>0</v>
      </c>
      <c r="J35" s="200"/>
      <c r="K35" s="175">
        <v>1</v>
      </c>
      <c r="L35" s="200"/>
      <c r="M35" s="175">
        <v>0</v>
      </c>
      <c r="N35" s="175"/>
      <c r="O35" s="175">
        <v>0</v>
      </c>
      <c r="P35" s="175"/>
      <c r="Q35" s="175">
        <v>0</v>
      </c>
      <c r="R35" s="200"/>
      <c r="S35" s="175">
        <v>0</v>
      </c>
      <c r="T35" s="4"/>
    </row>
    <row r="36" spans="2:20" ht="24" customHeight="1">
      <c r="B36" s="199">
        <v>13</v>
      </c>
      <c r="C36" s="143" t="s">
        <v>29</v>
      </c>
      <c r="D36" s="612" t="s">
        <v>30</v>
      </c>
      <c r="E36" s="612"/>
      <c r="F36" s="612"/>
      <c r="G36" s="613"/>
      <c r="H36" s="141"/>
      <c r="I36" s="175">
        <v>0</v>
      </c>
      <c r="J36" s="200"/>
      <c r="K36" s="175">
        <v>1</v>
      </c>
      <c r="L36" s="200"/>
      <c r="M36" s="175">
        <v>0</v>
      </c>
      <c r="N36" s="175"/>
      <c r="O36" s="175">
        <v>0</v>
      </c>
      <c r="P36" s="175"/>
      <c r="Q36" s="175">
        <v>0</v>
      </c>
      <c r="R36" s="200"/>
      <c r="S36" s="175">
        <v>0</v>
      </c>
      <c r="T36" s="4"/>
    </row>
    <row r="37" spans="2:20" ht="40.5" customHeight="1">
      <c r="B37" s="199">
        <v>14</v>
      </c>
      <c r="C37" s="143" t="s">
        <v>31</v>
      </c>
      <c r="D37" s="618" t="s">
        <v>32</v>
      </c>
      <c r="E37" s="618"/>
      <c r="F37" s="618"/>
      <c r="G37" s="619"/>
      <c r="H37" s="142"/>
      <c r="I37" s="175">
        <v>0</v>
      </c>
      <c r="J37" s="200"/>
      <c r="K37" s="175">
        <v>1</v>
      </c>
      <c r="L37" s="200"/>
      <c r="M37" s="175">
        <v>0</v>
      </c>
      <c r="N37" s="175"/>
      <c r="O37" s="175">
        <v>0</v>
      </c>
      <c r="P37" s="175"/>
      <c r="Q37" s="175">
        <v>0</v>
      </c>
      <c r="R37" s="200"/>
      <c r="S37" s="175">
        <v>0</v>
      </c>
      <c r="T37" s="4"/>
    </row>
    <row r="38" spans="2:20" ht="41.25" customHeight="1">
      <c r="B38" s="199">
        <v>15</v>
      </c>
      <c r="C38" s="143" t="s">
        <v>33</v>
      </c>
      <c r="D38" s="618" t="s">
        <v>34</v>
      </c>
      <c r="E38" s="618"/>
      <c r="F38" s="618"/>
      <c r="G38" s="619"/>
      <c r="H38" s="142"/>
      <c r="I38" s="175">
        <v>0</v>
      </c>
      <c r="J38" s="200"/>
      <c r="K38" s="175">
        <v>1</v>
      </c>
      <c r="L38" s="200"/>
      <c r="M38" s="175">
        <v>0</v>
      </c>
      <c r="N38" s="175"/>
      <c r="O38" s="175">
        <v>0</v>
      </c>
      <c r="P38" s="175"/>
      <c r="Q38" s="175">
        <v>0</v>
      </c>
      <c r="R38" s="200"/>
      <c r="S38" s="175">
        <v>0</v>
      </c>
      <c r="T38" s="4"/>
    </row>
    <row r="39" spans="2:20" ht="60" customHeight="1">
      <c r="B39" s="199">
        <v>16</v>
      </c>
      <c r="C39" s="143" t="s">
        <v>35</v>
      </c>
      <c r="D39" s="604" t="s">
        <v>36</v>
      </c>
      <c r="E39" s="604"/>
      <c r="F39" s="604"/>
      <c r="G39" s="605"/>
      <c r="H39" s="142"/>
      <c r="I39" s="175">
        <v>0</v>
      </c>
      <c r="J39" s="200"/>
      <c r="K39" s="175">
        <v>1</v>
      </c>
      <c r="L39" s="200"/>
      <c r="M39" s="175">
        <v>0</v>
      </c>
      <c r="N39" s="175"/>
      <c r="O39" s="175">
        <v>0</v>
      </c>
      <c r="P39" s="175"/>
      <c r="Q39" s="175">
        <v>0</v>
      </c>
      <c r="R39" s="200"/>
      <c r="S39" s="175">
        <v>0</v>
      </c>
      <c r="T39" s="4"/>
    </row>
    <row r="40" spans="2:20" ht="24" customHeight="1">
      <c r="B40" s="199">
        <v>17</v>
      </c>
      <c r="C40" s="143" t="s">
        <v>253</v>
      </c>
      <c r="D40" s="604" t="s">
        <v>233</v>
      </c>
      <c r="E40" s="604"/>
      <c r="F40" s="604"/>
      <c r="G40" s="605"/>
      <c r="H40" s="142"/>
      <c r="I40" s="175">
        <v>0</v>
      </c>
      <c r="J40" s="200"/>
      <c r="K40" s="175">
        <v>1</v>
      </c>
      <c r="L40" s="200"/>
      <c r="M40" s="175">
        <v>0</v>
      </c>
      <c r="N40" s="175"/>
      <c r="O40" s="175">
        <v>0</v>
      </c>
      <c r="P40" s="175"/>
      <c r="Q40" s="200">
        <v>0</v>
      </c>
      <c r="R40" s="200"/>
      <c r="S40" s="200">
        <v>0</v>
      </c>
      <c r="T40" s="4"/>
    </row>
    <row r="41" spans="2:20">
      <c r="D41" s="5"/>
      <c r="E41" s="5"/>
      <c r="F41" s="5"/>
      <c r="G41" s="5"/>
      <c r="H41" s="5"/>
      <c r="I41" s="6"/>
    </row>
    <row r="42" spans="2:20">
      <c r="D42" s="5"/>
      <c r="E42" s="5"/>
      <c r="F42" s="5"/>
      <c r="G42" s="5"/>
      <c r="H42" s="5"/>
    </row>
    <row r="45" spans="2:20">
      <c r="C45" s="171"/>
      <c r="D45" s="172"/>
      <c r="E45" s="172"/>
      <c r="F45" s="173"/>
    </row>
    <row r="46" spans="2:20">
      <c r="C46" s="606" t="s">
        <v>395</v>
      </c>
      <c r="D46" s="607"/>
      <c r="E46" s="607"/>
      <c r="F46" s="608"/>
    </row>
    <row r="47" spans="2:20">
      <c r="C47" s="609" t="s">
        <v>37</v>
      </c>
      <c r="D47" s="610"/>
      <c r="E47" s="610"/>
      <c r="F47" s="611"/>
    </row>
    <row r="48" spans="2:20">
      <c r="C48" s="164"/>
      <c r="D48" s="165"/>
      <c r="E48" s="165"/>
      <c r="F48" s="166"/>
    </row>
    <row r="49" spans="3:6">
      <c r="C49" s="606" t="s">
        <v>3079</v>
      </c>
      <c r="D49" s="607"/>
      <c r="E49" s="607"/>
      <c r="F49" s="608"/>
    </row>
    <row r="50" spans="3:6">
      <c r="C50" s="609" t="s">
        <v>38</v>
      </c>
      <c r="D50" s="610"/>
      <c r="E50" s="610"/>
      <c r="F50" s="611"/>
    </row>
    <row r="51" spans="3:6">
      <c r="C51" s="164"/>
      <c r="D51" s="165"/>
      <c r="E51" s="165"/>
      <c r="F51" s="166"/>
    </row>
    <row r="52" spans="3:6">
      <c r="C52" s="606"/>
      <c r="D52" s="607"/>
      <c r="E52" s="607"/>
      <c r="F52" s="608"/>
    </row>
    <row r="53" spans="3:6">
      <c r="C53" s="609" t="s">
        <v>39</v>
      </c>
      <c r="D53" s="610"/>
      <c r="E53" s="610"/>
      <c r="F53" s="611"/>
    </row>
    <row r="54" spans="3:6">
      <c r="C54" s="164"/>
      <c r="D54" s="165"/>
      <c r="E54" s="165"/>
      <c r="F54" s="166"/>
    </row>
    <row r="55" spans="3:6">
      <c r="C55" s="606" t="s">
        <v>3080</v>
      </c>
      <c r="D55" s="607"/>
      <c r="E55" s="607"/>
      <c r="F55" s="608"/>
    </row>
    <row r="56" spans="3:6">
      <c r="C56" s="609" t="s">
        <v>269</v>
      </c>
      <c r="D56" s="610"/>
      <c r="E56" s="610"/>
      <c r="F56" s="611"/>
    </row>
    <row r="57" spans="3:6">
      <c r="C57" s="606"/>
      <c r="D57" s="607"/>
      <c r="E57" s="607"/>
      <c r="F57" s="608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M69"/>
  <sheetViews>
    <sheetView showGridLines="0" view="pageBreakPreview" topLeftCell="A22" zoomScale="80" zoomScaleNormal="70" zoomScaleSheetLayoutView="80" workbookViewId="0">
      <selection activeCell="H40" sqref="H40"/>
    </sheetView>
  </sheetViews>
  <sheetFormatPr baseColWidth="10" defaultColWidth="38.140625" defaultRowHeight="1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/>
    <row r="2" spans="1:247" ht="15" customHeight="1"/>
    <row r="3" spans="1:247" ht="15" customHeight="1"/>
    <row r="4" spans="1:247" ht="15" customHeight="1"/>
    <row r="5" spans="1:247" ht="15" customHeight="1"/>
    <row r="7" spans="1:247">
      <c r="B7" s="222" t="s">
        <v>145</v>
      </c>
      <c r="C7" s="223"/>
      <c r="D7" s="223"/>
      <c r="E7" s="223"/>
      <c r="F7" s="223"/>
      <c r="G7" s="223"/>
      <c r="H7" s="223"/>
      <c r="I7" s="223"/>
      <c r="J7" s="223"/>
      <c r="K7" s="223"/>
      <c r="L7" s="224" t="str">
        <f>'Caratula Resumen'!E16</f>
        <v>CHIHUAHUA</v>
      </c>
      <c r="M7" s="225"/>
    </row>
    <row r="8" spans="1:247" ht="18.75">
      <c r="B8" s="672" t="str">
        <f>'Caratula Resumen'!E17</f>
        <v>Fondo de Aportaciones para la Educación Tecnológica y de Adultos/Colegio Nacional de Educación Profesional Técnica (FAETA/CONALEP)</v>
      </c>
      <c r="C8" s="673"/>
      <c r="D8" s="673"/>
      <c r="E8" s="673"/>
      <c r="F8" s="673"/>
      <c r="G8" s="673"/>
      <c r="H8" s="226"/>
      <c r="I8" s="226"/>
      <c r="J8" s="226"/>
      <c r="K8" s="226"/>
      <c r="L8" s="227" t="str">
        <f>'Caratula Resumen'!E18</f>
        <v>1er. Trimestre 2026</v>
      </c>
      <c r="M8" s="228"/>
      <c r="N8" s="160"/>
      <c r="O8" s="160"/>
      <c r="P8" s="160"/>
    </row>
    <row r="9" spans="1:247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>
      <c r="A11" s="52"/>
      <c r="B11" s="630" t="s">
        <v>41</v>
      </c>
      <c r="C11" s="630" t="s">
        <v>140</v>
      </c>
      <c r="D11" s="630" t="s">
        <v>42</v>
      </c>
      <c r="E11" s="630" t="s">
        <v>43</v>
      </c>
      <c r="F11" s="630" t="s">
        <v>44</v>
      </c>
      <c r="G11" s="669" t="s">
        <v>146</v>
      </c>
      <c r="H11" s="630" t="s">
        <v>147</v>
      </c>
      <c r="I11" s="630"/>
      <c r="J11" s="630" t="s">
        <v>148</v>
      </c>
      <c r="K11" s="630"/>
      <c r="L11" s="669" t="s">
        <v>149</v>
      </c>
      <c r="M11" s="669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5.5">
      <c r="A12" s="52"/>
      <c r="B12" s="630"/>
      <c r="C12" s="630"/>
      <c r="D12" s="630"/>
      <c r="E12" s="630"/>
      <c r="F12" s="630"/>
      <c r="G12" s="669"/>
      <c r="H12" s="21" t="s">
        <v>61</v>
      </c>
      <c r="I12" s="21" t="s">
        <v>62</v>
      </c>
      <c r="J12" s="229" t="s">
        <v>64</v>
      </c>
      <c r="K12" s="21" t="s">
        <v>65</v>
      </c>
      <c r="L12" s="669"/>
      <c r="M12" s="669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92" customFormat="1" ht="15" customHeight="1">
      <c r="A13" s="147"/>
      <c r="B13" s="433" t="s">
        <v>276</v>
      </c>
      <c r="C13" s="433" t="s">
        <v>2514</v>
      </c>
      <c r="D13" s="433" t="s">
        <v>2742</v>
      </c>
      <c r="E13" s="433" t="s">
        <v>2743</v>
      </c>
      <c r="F13" s="220" t="s">
        <v>2744</v>
      </c>
      <c r="G13" s="433" t="s">
        <v>2855</v>
      </c>
      <c r="H13" s="433" t="s">
        <v>435</v>
      </c>
      <c r="I13" s="433">
        <v>240</v>
      </c>
      <c r="J13" s="433">
        <v>20260216</v>
      </c>
      <c r="K13" s="433">
        <v>20260331</v>
      </c>
      <c r="L13" s="220" t="s">
        <v>402</v>
      </c>
      <c r="M13" s="220">
        <v>24452.5</v>
      </c>
    </row>
    <row r="14" spans="1:247" s="192" customFormat="1" ht="15" customHeight="1">
      <c r="A14" s="147"/>
      <c r="B14" s="433" t="s">
        <v>276</v>
      </c>
      <c r="C14" s="433" t="s">
        <v>2514</v>
      </c>
      <c r="D14" s="433" t="s">
        <v>2745</v>
      </c>
      <c r="E14" s="433" t="s">
        <v>2746</v>
      </c>
      <c r="F14" s="220" t="s">
        <v>2747</v>
      </c>
      <c r="G14" s="433" t="s">
        <v>2856</v>
      </c>
      <c r="H14" s="433" t="s">
        <v>471</v>
      </c>
      <c r="I14" s="433">
        <v>480</v>
      </c>
      <c r="J14" s="433">
        <v>20260101</v>
      </c>
      <c r="K14" s="433">
        <v>20260331</v>
      </c>
      <c r="L14" s="220" t="s">
        <v>489</v>
      </c>
      <c r="M14" s="220">
        <v>27857.219999999998</v>
      </c>
    </row>
    <row r="15" spans="1:247" s="192" customFormat="1" ht="15" customHeight="1">
      <c r="A15" s="147"/>
      <c r="B15" s="433" t="s">
        <v>276</v>
      </c>
      <c r="C15" s="433" t="s">
        <v>2514</v>
      </c>
      <c r="D15" s="433" t="s">
        <v>2748</v>
      </c>
      <c r="E15" s="433" t="s">
        <v>2749</v>
      </c>
      <c r="F15" s="220" t="s">
        <v>2750</v>
      </c>
      <c r="G15" s="433" t="s">
        <v>2857</v>
      </c>
      <c r="H15" s="433" t="s">
        <v>471</v>
      </c>
      <c r="I15" s="433">
        <v>160</v>
      </c>
      <c r="J15" s="433">
        <v>20260218</v>
      </c>
      <c r="K15" s="433">
        <v>20260306</v>
      </c>
      <c r="L15" s="220" t="s">
        <v>489</v>
      </c>
      <c r="M15" s="220">
        <v>8047.6399999999994</v>
      </c>
    </row>
    <row r="16" spans="1:247" s="192" customFormat="1" ht="15" customHeight="1">
      <c r="A16" s="147"/>
      <c r="B16" s="433" t="s">
        <v>276</v>
      </c>
      <c r="C16" s="433" t="s">
        <v>2514</v>
      </c>
      <c r="D16" s="433" t="s">
        <v>2751</v>
      </c>
      <c r="E16" s="433" t="s">
        <v>2752</v>
      </c>
      <c r="F16" s="220" t="s">
        <v>2753</v>
      </c>
      <c r="G16" s="433" t="s">
        <v>2858</v>
      </c>
      <c r="H16" s="433" t="s">
        <v>435</v>
      </c>
      <c r="I16" s="433">
        <v>160</v>
      </c>
      <c r="J16" s="433">
        <v>20260301</v>
      </c>
      <c r="K16" s="433">
        <v>20260331</v>
      </c>
      <c r="L16" s="220" t="s">
        <v>402</v>
      </c>
      <c r="M16" s="220">
        <v>15000</v>
      </c>
    </row>
    <row r="17" spans="1:13" s="192" customFormat="1" ht="15" customHeight="1">
      <c r="A17" s="147"/>
      <c r="B17" s="433" t="s">
        <v>276</v>
      </c>
      <c r="C17" s="433" t="s">
        <v>2514</v>
      </c>
      <c r="D17" s="433" t="s">
        <v>2754</v>
      </c>
      <c r="E17" s="433" t="s">
        <v>2755</v>
      </c>
      <c r="F17" s="220" t="s">
        <v>2756</v>
      </c>
      <c r="G17" s="433" t="s">
        <v>2859</v>
      </c>
      <c r="H17" s="433" t="s">
        <v>435</v>
      </c>
      <c r="I17" s="433">
        <v>480</v>
      </c>
      <c r="J17" s="433">
        <v>20260101</v>
      </c>
      <c r="K17" s="433">
        <v>20260331</v>
      </c>
      <c r="L17" s="220" t="s">
        <v>402</v>
      </c>
      <c r="M17" s="220">
        <v>51179.640000000007</v>
      </c>
    </row>
    <row r="18" spans="1:13" s="192" customFormat="1" ht="15" customHeight="1">
      <c r="A18" s="147"/>
      <c r="B18" s="433" t="s">
        <v>276</v>
      </c>
      <c r="C18" s="433" t="s">
        <v>2514</v>
      </c>
      <c r="D18" s="433" t="s">
        <v>2757</v>
      </c>
      <c r="E18" s="433" t="s">
        <v>2758</v>
      </c>
      <c r="F18" s="220" t="s">
        <v>2759</v>
      </c>
      <c r="G18" s="433" t="s">
        <v>2860</v>
      </c>
      <c r="H18" s="433" t="s">
        <v>435</v>
      </c>
      <c r="I18" s="433">
        <v>480</v>
      </c>
      <c r="J18" s="433">
        <v>20260101</v>
      </c>
      <c r="K18" s="433">
        <v>20260331</v>
      </c>
      <c r="L18" s="220" t="s">
        <v>402</v>
      </c>
      <c r="M18" s="220">
        <v>51179.640000000007</v>
      </c>
    </row>
    <row r="19" spans="1:13" s="192" customFormat="1" ht="15" customHeight="1">
      <c r="A19" s="147"/>
      <c r="B19" s="433" t="s">
        <v>276</v>
      </c>
      <c r="C19" s="433" t="s">
        <v>2514</v>
      </c>
      <c r="D19" s="433" t="s">
        <v>2545</v>
      </c>
      <c r="E19" s="433" t="s">
        <v>2546</v>
      </c>
      <c r="F19" s="220" t="s">
        <v>2595</v>
      </c>
      <c r="G19" s="433" t="s">
        <v>2861</v>
      </c>
      <c r="H19" s="433" t="s">
        <v>412</v>
      </c>
      <c r="I19" s="433">
        <v>80</v>
      </c>
      <c r="J19" s="433">
        <v>20260101</v>
      </c>
      <c r="K19" s="433">
        <v>20260115</v>
      </c>
      <c r="L19" s="220" t="s">
        <v>2893</v>
      </c>
      <c r="M19" s="220">
        <v>15337.55</v>
      </c>
    </row>
    <row r="20" spans="1:13" s="192" customFormat="1" ht="15" customHeight="1">
      <c r="A20" s="147"/>
      <c r="B20" s="433" t="s">
        <v>276</v>
      </c>
      <c r="C20" s="433" t="s">
        <v>2514</v>
      </c>
      <c r="D20" s="433" t="s">
        <v>2760</v>
      </c>
      <c r="E20" s="433" t="s">
        <v>2761</v>
      </c>
      <c r="F20" s="220" t="s">
        <v>2762</v>
      </c>
      <c r="G20" s="433" t="s">
        <v>2862</v>
      </c>
      <c r="H20" s="433" t="s">
        <v>471</v>
      </c>
      <c r="I20" s="433">
        <v>480</v>
      </c>
      <c r="J20" s="433">
        <v>20260101</v>
      </c>
      <c r="K20" s="433">
        <v>20260331</v>
      </c>
      <c r="L20" s="220" t="s">
        <v>489</v>
      </c>
      <c r="M20" s="220">
        <v>27857.219999999998</v>
      </c>
    </row>
    <row r="21" spans="1:13" s="192" customFormat="1" ht="15" customHeight="1">
      <c r="A21" s="147"/>
      <c r="B21" s="433" t="s">
        <v>276</v>
      </c>
      <c r="C21" s="433" t="s">
        <v>2514</v>
      </c>
      <c r="D21" s="433" t="s">
        <v>2763</v>
      </c>
      <c r="E21" s="433" t="s">
        <v>2764</v>
      </c>
      <c r="F21" s="220" t="s">
        <v>2765</v>
      </c>
      <c r="G21" s="433" t="s">
        <v>2863</v>
      </c>
      <c r="H21" s="433" t="s">
        <v>435</v>
      </c>
      <c r="I21" s="433">
        <v>480</v>
      </c>
      <c r="J21" s="433">
        <v>20260101</v>
      </c>
      <c r="K21" s="433">
        <v>20260331</v>
      </c>
      <c r="L21" s="220" t="s">
        <v>402</v>
      </c>
      <c r="M21" s="220">
        <v>66842.100000000006</v>
      </c>
    </row>
    <row r="22" spans="1:13" s="192" customFormat="1" ht="15" customHeight="1">
      <c r="A22" s="147"/>
      <c r="B22" s="433" t="s">
        <v>276</v>
      </c>
      <c r="C22" s="433" t="s">
        <v>2514</v>
      </c>
      <c r="D22" s="433" t="s">
        <v>2766</v>
      </c>
      <c r="E22" s="433" t="s">
        <v>2767</v>
      </c>
      <c r="F22" s="220" t="s">
        <v>2768</v>
      </c>
      <c r="G22" s="433" t="s">
        <v>2864</v>
      </c>
      <c r="H22" s="433" t="s">
        <v>471</v>
      </c>
      <c r="I22" s="433">
        <v>480</v>
      </c>
      <c r="J22" s="433">
        <v>20260101</v>
      </c>
      <c r="K22" s="433">
        <v>20260331</v>
      </c>
      <c r="L22" s="220" t="s">
        <v>489</v>
      </c>
      <c r="M22" s="220">
        <v>27857.219999999998</v>
      </c>
    </row>
    <row r="23" spans="1:13" s="192" customFormat="1" ht="15" customHeight="1">
      <c r="A23" s="147"/>
      <c r="B23" s="433" t="s">
        <v>276</v>
      </c>
      <c r="C23" s="433" t="s">
        <v>2514</v>
      </c>
      <c r="D23" s="433" t="s">
        <v>2769</v>
      </c>
      <c r="E23" s="433" t="s">
        <v>2770</v>
      </c>
      <c r="F23" s="220" t="s">
        <v>2771</v>
      </c>
      <c r="G23" s="433" t="s">
        <v>2865</v>
      </c>
      <c r="H23" s="433" t="s">
        <v>471</v>
      </c>
      <c r="I23" s="433">
        <v>480</v>
      </c>
      <c r="J23" s="433">
        <v>20260101</v>
      </c>
      <c r="K23" s="433">
        <v>20260331</v>
      </c>
      <c r="L23" s="220" t="s">
        <v>489</v>
      </c>
      <c r="M23" s="220">
        <v>27857.219999999998</v>
      </c>
    </row>
    <row r="24" spans="1:13" s="192" customFormat="1" ht="15" customHeight="1">
      <c r="A24" s="147"/>
      <c r="B24" s="433" t="s">
        <v>276</v>
      </c>
      <c r="C24" s="433" t="s">
        <v>2514</v>
      </c>
      <c r="D24" s="433" t="s">
        <v>2772</v>
      </c>
      <c r="E24" s="433" t="s">
        <v>2773</v>
      </c>
      <c r="F24" s="220" t="s">
        <v>2774</v>
      </c>
      <c r="G24" s="433" t="s">
        <v>2866</v>
      </c>
      <c r="H24" s="433" t="s">
        <v>450</v>
      </c>
      <c r="I24" s="433">
        <v>480</v>
      </c>
      <c r="J24" s="433">
        <v>20260101</v>
      </c>
      <c r="K24" s="433">
        <v>20260331</v>
      </c>
      <c r="L24" s="220" t="s">
        <v>451</v>
      </c>
      <c r="M24" s="220">
        <v>28633.8</v>
      </c>
    </row>
    <row r="25" spans="1:13" s="192" customFormat="1" ht="15" customHeight="1">
      <c r="A25" s="147"/>
      <c r="B25" s="433" t="s">
        <v>276</v>
      </c>
      <c r="C25" s="433" t="s">
        <v>2514</v>
      </c>
      <c r="D25" s="433" t="s">
        <v>2775</v>
      </c>
      <c r="E25" s="433" t="s">
        <v>2776</v>
      </c>
      <c r="F25" s="220" t="s">
        <v>2777</v>
      </c>
      <c r="G25" s="433" t="s">
        <v>2867</v>
      </c>
      <c r="H25" s="433" t="s">
        <v>471</v>
      </c>
      <c r="I25" s="433">
        <v>480</v>
      </c>
      <c r="J25" s="433">
        <v>20260101</v>
      </c>
      <c r="K25" s="433">
        <v>20260331</v>
      </c>
      <c r="L25" s="220" t="s">
        <v>489</v>
      </c>
      <c r="M25" s="220">
        <v>27857.219999999998</v>
      </c>
    </row>
    <row r="26" spans="1:13" s="192" customFormat="1" ht="15" customHeight="1">
      <c r="A26" s="147"/>
      <c r="B26" s="433" t="s">
        <v>276</v>
      </c>
      <c r="C26" s="433" t="s">
        <v>2514</v>
      </c>
      <c r="D26" s="433" t="s">
        <v>2778</v>
      </c>
      <c r="E26" s="433" t="s">
        <v>2779</v>
      </c>
      <c r="F26" s="220" t="s">
        <v>2780</v>
      </c>
      <c r="G26" s="433" t="s">
        <v>2868</v>
      </c>
      <c r="H26" s="433" t="s">
        <v>435</v>
      </c>
      <c r="I26" s="433">
        <v>480</v>
      </c>
      <c r="J26" s="433">
        <v>20260101</v>
      </c>
      <c r="K26" s="433">
        <v>20260331</v>
      </c>
      <c r="L26" s="220" t="s">
        <v>402</v>
      </c>
      <c r="M26" s="220">
        <v>66842.100000000006</v>
      </c>
    </row>
    <row r="27" spans="1:13" s="192" customFormat="1" ht="15" customHeight="1">
      <c r="A27" s="147"/>
      <c r="B27" s="433" t="s">
        <v>276</v>
      </c>
      <c r="C27" s="433" t="s">
        <v>2514</v>
      </c>
      <c r="D27" s="433" t="s">
        <v>2781</v>
      </c>
      <c r="E27" s="433" t="s">
        <v>2782</v>
      </c>
      <c r="F27" s="220" t="s">
        <v>2783</v>
      </c>
      <c r="G27" s="433" t="s">
        <v>2869</v>
      </c>
      <c r="H27" s="433" t="s">
        <v>435</v>
      </c>
      <c r="I27" s="433">
        <v>480</v>
      </c>
      <c r="J27" s="433">
        <v>20260101</v>
      </c>
      <c r="K27" s="433">
        <v>20260331</v>
      </c>
      <c r="L27" s="220" t="s">
        <v>402</v>
      </c>
      <c r="M27" s="220">
        <v>51179.640000000007</v>
      </c>
    </row>
    <row r="28" spans="1:13" s="192" customFormat="1" ht="15" customHeight="1">
      <c r="A28" s="147"/>
      <c r="B28" s="433" t="s">
        <v>276</v>
      </c>
      <c r="C28" s="433" t="s">
        <v>2514</v>
      </c>
      <c r="D28" s="433" t="s">
        <v>2784</v>
      </c>
      <c r="E28" s="433" t="s">
        <v>2785</v>
      </c>
      <c r="F28" s="220" t="s">
        <v>2786</v>
      </c>
      <c r="G28" s="433" t="s">
        <v>2871</v>
      </c>
      <c r="H28" s="433" t="s">
        <v>435</v>
      </c>
      <c r="I28" s="433">
        <v>480</v>
      </c>
      <c r="J28" s="433">
        <v>20260101</v>
      </c>
      <c r="K28" s="433">
        <v>20260331</v>
      </c>
      <c r="L28" s="220" t="s">
        <v>402</v>
      </c>
      <c r="M28" s="220">
        <v>52885.62000000001</v>
      </c>
    </row>
    <row r="29" spans="1:13" s="192" customFormat="1" ht="15" customHeight="1">
      <c r="A29" s="147"/>
      <c r="B29" s="433" t="s">
        <v>276</v>
      </c>
      <c r="C29" s="433" t="s">
        <v>2514</v>
      </c>
      <c r="D29" s="433" t="s">
        <v>2787</v>
      </c>
      <c r="E29" s="433" t="s">
        <v>2788</v>
      </c>
      <c r="F29" s="220" t="s">
        <v>2789</v>
      </c>
      <c r="G29" s="433" t="s">
        <v>2873</v>
      </c>
      <c r="H29" s="433" t="s">
        <v>2872</v>
      </c>
      <c r="I29" s="433">
        <v>480</v>
      </c>
      <c r="J29" s="433">
        <v>20260101</v>
      </c>
      <c r="K29" s="433">
        <v>20260331</v>
      </c>
      <c r="L29" s="220" t="s">
        <v>2894</v>
      </c>
      <c r="M29" s="220">
        <v>92025.3</v>
      </c>
    </row>
    <row r="30" spans="1:13" s="192" customFormat="1" ht="15" customHeight="1">
      <c r="A30" s="147"/>
      <c r="B30" s="433" t="s">
        <v>276</v>
      </c>
      <c r="C30" s="433" t="s">
        <v>2514</v>
      </c>
      <c r="D30" s="433" t="s">
        <v>2790</v>
      </c>
      <c r="E30" s="433" t="s">
        <v>2791</v>
      </c>
      <c r="F30" s="220" t="s">
        <v>2792</v>
      </c>
      <c r="G30" s="433" t="s">
        <v>2874</v>
      </c>
      <c r="H30" s="433" t="s">
        <v>2870</v>
      </c>
      <c r="I30" s="433">
        <v>480</v>
      </c>
      <c r="J30" s="433">
        <v>20260101</v>
      </c>
      <c r="K30" s="433">
        <v>20260331</v>
      </c>
      <c r="L30" s="220" t="s">
        <v>467</v>
      </c>
      <c r="M30" s="220">
        <v>38303.519999999997</v>
      </c>
    </row>
    <row r="31" spans="1:13" s="192" customFormat="1" ht="15" customHeight="1">
      <c r="A31" s="147"/>
      <c r="B31" s="433" t="s">
        <v>276</v>
      </c>
      <c r="C31" s="433" t="s">
        <v>2514</v>
      </c>
      <c r="D31" s="433" t="s">
        <v>2793</v>
      </c>
      <c r="E31" s="433" t="s">
        <v>2794</v>
      </c>
      <c r="F31" s="220" t="s">
        <v>2795</v>
      </c>
      <c r="G31" s="433" t="s">
        <v>2875</v>
      </c>
      <c r="H31" s="433" t="s">
        <v>2870</v>
      </c>
      <c r="I31" s="433">
        <v>480</v>
      </c>
      <c r="J31" s="433">
        <v>20260101</v>
      </c>
      <c r="K31" s="433">
        <v>20260331</v>
      </c>
      <c r="L31" s="220" t="s">
        <v>467</v>
      </c>
      <c r="M31" s="220">
        <v>38303.519999999997</v>
      </c>
    </row>
    <row r="32" spans="1:13" s="192" customFormat="1" ht="15" customHeight="1">
      <c r="A32" s="147"/>
      <c r="B32" s="433" t="s">
        <v>276</v>
      </c>
      <c r="C32" s="433" t="s">
        <v>2514</v>
      </c>
      <c r="D32" s="433" t="s">
        <v>2796</v>
      </c>
      <c r="E32" s="433" t="s">
        <v>2797</v>
      </c>
      <c r="F32" s="220" t="s">
        <v>2798</v>
      </c>
      <c r="G32" s="433" t="s">
        <v>2876</v>
      </c>
      <c r="H32" s="433" t="s">
        <v>471</v>
      </c>
      <c r="I32" s="433">
        <v>400</v>
      </c>
      <c r="J32" s="433">
        <v>20260101</v>
      </c>
      <c r="K32" s="433">
        <v>20260331</v>
      </c>
      <c r="L32" s="220" t="s">
        <v>489</v>
      </c>
      <c r="M32" s="220">
        <v>27857.219999999998</v>
      </c>
    </row>
    <row r="33" spans="1:13" s="192" customFormat="1" ht="15" customHeight="1">
      <c r="A33" s="147"/>
      <c r="B33" s="433" t="s">
        <v>276</v>
      </c>
      <c r="C33" s="433" t="s">
        <v>2514</v>
      </c>
      <c r="D33" s="433" t="s">
        <v>2799</v>
      </c>
      <c r="E33" s="433" t="s">
        <v>2800</v>
      </c>
      <c r="F33" s="220" t="s">
        <v>2801</v>
      </c>
      <c r="G33" s="433" t="s">
        <v>2877</v>
      </c>
      <c r="H33" s="433" t="s">
        <v>2870</v>
      </c>
      <c r="I33" s="433">
        <v>480</v>
      </c>
      <c r="J33" s="433">
        <v>20260101</v>
      </c>
      <c r="K33" s="433">
        <v>20260331</v>
      </c>
      <c r="L33" s="220" t="s">
        <v>467</v>
      </c>
      <c r="M33" s="220">
        <v>38303.519999999997</v>
      </c>
    </row>
    <row r="34" spans="1:13" s="192" customFormat="1" ht="15" customHeight="1">
      <c r="A34" s="147"/>
      <c r="B34" s="433" t="s">
        <v>276</v>
      </c>
      <c r="C34" s="433" t="s">
        <v>2514</v>
      </c>
      <c r="D34" s="433" t="s">
        <v>2802</v>
      </c>
      <c r="E34" s="433" t="s">
        <v>2803</v>
      </c>
      <c r="F34" s="220" t="s">
        <v>2804</v>
      </c>
      <c r="G34" s="433" t="s">
        <v>2879</v>
      </c>
      <c r="H34" s="433" t="s">
        <v>2878</v>
      </c>
      <c r="I34" s="433">
        <v>480</v>
      </c>
      <c r="J34" s="433">
        <v>20260101</v>
      </c>
      <c r="K34" s="433">
        <v>20260331</v>
      </c>
      <c r="L34" s="220" t="s">
        <v>2895</v>
      </c>
      <c r="M34" s="220">
        <v>127912.74000000002</v>
      </c>
    </row>
    <row r="35" spans="1:13" s="192" customFormat="1" ht="15" customHeight="1">
      <c r="A35" s="147"/>
      <c r="B35" s="433" t="s">
        <v>276</v>
      </c>
      <c r="C35" s="433" t="s">
        <v>2514</v>
      </c>
      <c r="D35" s="433" t="s">
        <v>2805</v>
      </c>
      <c r="E35" s="433" t="s">
        <v>2806</v>
      </c>
      <c r="F35" s="220" t="s">
        <v>2807</v>
      </c>
      <c r="G35" s="433" t="s">
        <v>2880</v>
      </c>
      <c r="H35" s="433" t="s">
        <v>435</v>
      </c>
      <c r="I35" s="433">
        <v>240</v>
      </c>
      <c r="J35" s="433">
        <v>20260101</v>
      </c>
      <c r="K35" s="433">
        <v>20260215</v>
      </c>
      <c r="L35" s="220" t="s">
        <v>402</v>
      </c>
      <c r="M35" s="220">
        <v>25589.82</v>
      </c>
    </row>
    <row r="36" spans="1:13" s="192" customFormat="1" ht="15" customHeight="1">
      <c r="A36" s="147"/>
      <c r="B36" s="433" t="s">
        <v>276</v>
      </c>
      <c r="C36" s="433" t="s">
        <v>2514</v>
      </c>
      <c r="D36" s="433" t="s">
        <v>2808</v>
      </c>
      <c r="E36" s="433" t="s">
        <v>2809</v>
      </c>
      <c r="F36" s="220" t="s">
        <v>2810</v>
      </c>
      <c r="G36" s="433" t="s">
        <v>2881</v>
      </c>
      <c r="H36" s="433" t="s">
        <v>471</v>
      </c>
      <c r="I36" s="433">
        <v>480</v>
      </c>
      <c r="J36" s="433">
        <v>20260101</v>
      </c>
      <c r="K36" s="433">
        <v>20260331</v>
      </c>
      <c r="L36" s="220" t="s">
        <v>489</v>
      </c>
      <c r="M36" s="220">
        <v>28089.359999999997</v>
      </c>
    </row>
    <row r="37" spans="1:13" s="192" customFormat="1" ht="15" customHeight="1">
      <c r="A37" s="147"/>
      <c r="B37" s="433" t="s">
        <v>276</v>
      </c>
      <c r="C37" s="433" t="s">
        <v>2514</v>
      </c>
      <c r="D37" s="433" t="s">
        <v>2811</v>
      </c>
      <c r="E37" s="433" t="s">
        <v>2812</v>
      </c>
      <c r="F37" s="220" t="s">
        <v>2813</v>
      </c>
      <c r="G37" s="433" t="s">
        <v>2882</v>
      </c>
      <c r="H37" s="433" t="s">
        <v>471</v>
      </c>
      <c r="I37" s="433">
        <v>480</v>
      </c>
      <c r="J37" s="433">
        <v>20260101</v>
      </c>
      <c r="K37" s="433">
        <v>20260331</v>
      </c>
      <c r="L37" s="220" t="s">
        <v>489</v>
      </c>
      <c r="M37" s="220">
        <v>28089.359999999997</v>
      </c>
    </row>
    <row r="38" spans="1:13" s="192" customFormat="1" ht="15" customHeight="1">
      <c r="A38" s="147"/>
      <c r="B38" s="433" t="s">
        <v>276</v>
      </c>
      <c r="C38" s="433" t="s">
        <v>2514</v>
      </c>
      <c r="D38" s="433" t="s">
        <v>2814</v>
      </c>
      <c r="E38" s="433" t="s">
        <v>2815</v>
      </c>
      <c r="F38" s="220" t="s">
        <v>2816</v>
      </c>
      <c r="G38" s="433" t="s">
        <v>2883</v>
      </c>
      <c r="H38" s="433" t="s">
        <v>471</v>
      </c>
      <c r="I38" s="433">
        <v>480</v>
      </c>
      <c r="J38" s="433">
        <v>20260101</v>
      </c>
      <c r="K38" s="433">
        <v>20260331</v>
      </c>
      <c r="L38" s="220" t="s">
        <v>489</v>
      </c>
      <c r="M38" s="220">
        <v>28321.509999999995</v>
      </c>
    </row>
    <row r="39" spans="1:13" s="192" customFormat="1" ht="15" customHeight="1">
      <c r="A39" s="147"/>
      <c r="B39" s="433" t="s">
        <v>276</v>
      </c>
      <c r="C39" s="433" t="s">
        <v>2514</v>
      </c>
      <c r="D39" s="433" t="s">
        <v>2817</v>
      </c>
      <c r="E39" s="433" t="s">
        <v>2818</v>
      </c>
      <c r="F39" s="220" t="s">
        <v>2819</v>
      </c>
      <c r="G39" s="433" t="s">
        <v>2884</v>
      </c>
      <c r="H39" s="433" t="s">
        <v>435</v>
      </c>
      <c r="I39" s="433">
        <v>480</v>
      </c>
      <c r="J39" s="433">
        <v>20260101</v>
      </c>
      <c r="K39" s="433">
        <v>20260331</v>
      </c>
      <c r="L39" s="220" t="s">
        <v>489</v>
      </c>
      <c r="M39" s="220">
        <v>51179.640000000007</v>
      </c>
    </row>
    <row r="40" spans="1:13" s="192" customFormat="1" ht="15" customHeight="1">
      <c r="A40" s="147"/>
      <c r="B40" s="433" t="s">
        <v>276</v>
      </c>
      <c r="C40" s="433" t="s">
        <v>2514</v>
      </c>
      <c r="D40" s="433" t="s">
        <v>2820</v>
      </c>
      <c r="E40" s="433" t="s">
        <v>2821</v>
      </c>
      <c r="F40" s="220" t="s">
        <v>2822</v>
      </c>
      <c r="G40" s="433" t="s">
        <v>2885</v>
      </c>
      <c r="H40" s="433" t="s">
        <v>460</v>
      </c>
      <c r="I40" s="433">
        <v>160</v>
      </c>
      <c r="J40" s="433">
        <v>20260301</v>
      </c>
      <c r="K40" s="433">
        <v>20260331</v>
      </c>
      <c r="L40" s="220" t="s">
        <v>461</v>
      </c>
      <c r="M40" s="220">
        <v>10253.9</v>
      </c>
    </row>
    <row r="41" spans="1:13" s="192" customFormat="1" ht="15" customHeight="1">
      <c r="A41" s="147"/>
      <c r="B41" s="433" t="s">
        <v>276</v>
      </c>
      <c r="C41" s="433" t="s">
        <v>2514</v>
      </c>
      <c r="D41" s="433" t="s">
        <v>2823</v>
      </c>
      <c r="E41" s="433" t="s">
        <v>2824</v>
      </c>
      <c r="F41" s="220" t="s">
        <v>2825</v>
      </c>
      <c r="G41" s="433" t="s">
        <v>2886</v>
      </c>
      <c r="H41" s="433" t="s">
        <v>471</v>
      </c>
      <c r="I41" s="433">
        <v>320</v>
      </c>
      <c r="J41" s="433">
        <v>20260101</v>
      </c>
      <c r="K41" s="433">
        <v>20260331</v>
      </c>
      <c r="L41" s="220" t="s">
        <v>489</v>
      </c>
      <c r="M41" s="220">
        <v>27857.219999999998</v>
      </c>
    </row>
    <row r="42" spans="1:13" s="192" customFormat="1" ht="15" customHeight="1">
      <c r="A42" s="147"/>
      <c r="B42" s="433" t="s">
        <v>276</v>
      </c>
      <c r="C42" s="433" t="s">
        <v>2514</v>
      </c>
      <c r="D42" s="433" t="s">
        <v>2826</v>
      </c>
      <c r="E42" s="433" t="s">
        <v>2827</v>
      </c>
      <c r="F42" s="220" t="s">
        <v>2828</v>
      </c>
      <c r="G42" s="433" t="s">
        <v>2887</v>
      </c>
      <c r="H42" s="433" t="s">
        <v>435</v>
      </c>
      <c r="I42" s="433">
        <v>480</v>
      </c>
      <c r="J42" s="433">
        <v>20260101</v>
      </c>
      <c r="K42" s="433">
        <v>20260331</v>
      </c>
      <c r="L42" s="220" t="s">
        <v>402</v>
      </c>
      <c r="M42" s="220">
        <v>52032.640000000007</v>
      </c>
    </row>
    <row r="43" spans="1:13" s="192" customFormat="1" ht="15" customHeight="1">
      <c r="A43" s="147"/>
      <c r="B43" s="433" t="s">
        <v>276</v>
      </c>
      <c r="C43" s="433" t="s">
        <v>2514</v>
      </c>
      <c r="D43" s="433" t="s">
        <v>2829</v>
      </c>
      <c r="E43" s="433" t="s">
        <v>2830</v>
      </c>
      <c r="F43" s="220" t="s">
        <v>2831</v>
      </c>
      <c r="G43" s="433" t="s">
        <v>2888</v>
      </c>
      <c r="H43" s="433" t="s">
        <v>471</v>
      </c>
      <c r="I43" s="433">
        <v>480</v>
      </c>
      <c r="J43" s="433">
        <v>20260101</v>
      </c>
      <c r="K43" s="433">
        <v>20260331</v>
      </c>
      <c r="L43" s="220" t="s">
        <v>489</v>
      </c>
      <c r="M43" s="220">
        <v>28785.799999999996</v>
      </c>
    </row>
    <row r="44" spans="1:13" s="192" customFormat="1" ht="15" customHeight="1">
      <c r="A44" s="147"/>
      <c r="B44" s="433" t="s">
        <v>276</v>
      </c>
      <c r="C44" s="433" t="s">
        <v>2514</v>
      </c>
      <c r="D44" s="433" t="s">
        <v>2832</v>
      </c>
      <c r="E44" s="433" t="s">
        <v>2833</v>
      </c>
      <c r="F44" s="220" t="s">
        <v>2834</v>
      </c>
      <c r="G44" s="433" t="s">
        <v>2889</v>
      </c>
      <c r="H44" s="433" t="s">
        <v>435</v>
      </c>
      <c r="I44" s="433">
        <v>160</v>
      </c>
      <c r="J44" s="433">
        <v>20260301</v>
      </c>
      <c r="K44" s="433">
        <v>20260331</v>
      </c>
      <c r="L44" s="220" t="s">
        <v>402</v>
      </c>
      <c r="M44" s="220">
        <v>15000</v>
      </c>
    </row>
    <row r="45" spans="1:13" s="192" customFormat="1" ht="15" customHeight="1">
      <c r="A45" s="147"/>
      <c r="B45" s="433" t="s">
        <v>276</v>
      </c>
      <c r="C45" s="433" t="s">
        <v>2514</v>
      </c>
      <c r="D45" s="433" t="s">
        <v>2835</v>
      </c>
      <c r="E45" s="433" t="s">
        <v>2836</v>
      </c>
      <c r="F45" s="220" t="s">
        <v>2837</v>
      </c>
      <c r="G45" s="433" t="s">
        <v>2890</v>
      </c>
      <c r="H45" s="433" t="s">
        <v>435</v>
      </c>
      <c r="I45" s="433">
        <v>480</v>
      </c>
      <c r="J45" s="433">
        <v>20260101</v>
      </c>
      <c r="K45" s="433">
        <v>20260331</v>
      </c>
      <c r="L45" s="220" t="s">
        <v>402</v>
      </c>
      <c r="M45" s="220">
        <v>51179.640000000007</v>
      </c>
    </row>
    <row r="46" spans="1:13" s="192" customFormat="1" ht="15" customHeight="1">
      <c r="A46" s="147"/>
      <c r="B46" s="433" t="s">
        <v>276</v>
      </c>
      <c r="C46" s="433" t="s">
        <v>2514</v>
      </c>
      <c r="D46" s="433" t="s">
        <v>2567</v>
      </c>
      <c r="E46" s="433" t="s">
        <v>2568</v>
      </c>
      <c r="F46" s="220" t="s">
        <v>2701</v>
      </c>
      <c r="G46" s="433" t="s">
        <v>2891</v>
      </c>
      <c r="H46" s="433" t="s">
        <v>412</v>
      </c>
      <c r="I46" s="433">
        <v>400</v>
      </c>
      <c r="J46" s="433">
        <v>20260121</v>
      </c>
      <c r="K46" s="433">
        <v>20260331</v>
      </c>
      <c r="L46" s="220" t="s">
        <v>2893</v>
      </c>
      <c r="M46" s="220">
        <v>72342.11</v>
      </c>
    </row>
    <row r="47" spans="1:13" s="192" customFormat="1" ht="15" customHeight="1">
      <c r="A47" s="147"/>
      <c r="B47" s="433" t="s">
        <v>276</v>
      </c>
      <c r="C47" s="433" t="s">
        <v>2514</v>
      </c>
      <c r="D47" s="433" t="s">
        <v>2838</v>
      </c>
      <c r="E47" s="433" t="s">
        <v>2839</v>
      </c>
      <c r="F47" s="220" t="s">
        <v>2840</v>
      </c>
      <c r="G47" s="433" t="s">
        <v>2892</v>
      </c>
      <c r="H47" s="433" t="s">
        <v>412</v>
      </c>
      <c r="I47" s="433">
        <v>480</v>
      </c>
      <c r="J47" s="433">
        <v>20260101</v>
      </c>
      <c r="K47" s="433">
        <v>20260331</v>
      </c>
      <c r="L47" s="220" t="s">
        <v>2896</v>
      </c>
      <c r="M47" s="220">
        <v>92025.3</v>
      </c>
    </row>
    <row r="48" spans="1:13" s="192" customFormat="1" ht="15" customHeight="1">
      <c r="A48" s="147"/>
      <c r="B48" s="220" t="s">
        <v>276</v>
      </c>
      <c r="C48" s="321" t="s">
        <v>977</v>
      </c>
      <c r="D48" s="220" t="s">
        <v>3076</v>
      </c>
      <c r="E48" s="220" t="s">
        <v>3077</v>
      </c>
      <c r="F48" s="220" t="s">
        <v>3078</v>
      </c>
      <c r="G48" s="220"/>
      <c r="H48" s="220" t="s">
        <v>471</v>
      </c>
      <c r="I48" s="220"/>
      <c r="J48" s="220">
        <v>20251101</v>
      </c>
      <c r="K48" s="220">
        <v>99999999</v>
      </c>
      <c r="L48" s="220" t="s">
        <v>489</v>
      </c>
      <c r="M48" s="220">
        <v>32740.83</v>
      </c>
    </row>
    <row r="49" spans="2:13">
      <c r="B49" s="47" t="s">
        <v>151</v>
      </c>
      <c r="C49" s="10"/>
      <c r="D49" s="201">
        <v>36</v>
      </c>
      <c r="E49" s="30"/>
      <c r="F49" s="30"/>
      <c r="G49" s="30"/>
      <c r="H49" s="30"/>
      <c r="L49" s="53" t="s">
        <v>152</v>
      </c>
      <c r="M49" s="210">
        <f>SUM(M13:M48)</f>
        <v>1477059.2799999998</v>
      </c>
    </row>
    <row r="50" spans="2:13">
      <c r="B50" s="105"/>
      <c r="C50" s="30"/>
      <c r="D50" s="30"/>
      <c r="E50" s="30"/>
      <c r="F50" s="30"/>
      <c r="G50" s="30"/>
      <c r="H50" s="30"/>
      <c r="I50" s="10"/>
      <c r="J50" s="30"/>
      <c r="K50" s="30"/>
      <c r="L50" s="30"/>
      <c r="M50" s="31"/>
    </row>
    <row r="51" spans="2:13">
      <c r="B51" s="105"/>
      <c r="C51" s="30"/>
      <c r="D51" s="30"/>
      <c r="E51" s="30"/>
      <c r="F51" s="30"/>
      <c r="G51" s="30"/>
      <c r="H51" s="30"/>
      <c r="I51" s="10"/>
      <c r="J51" s="30"/>
      <c r="K51" s="30"/>
      <c r="L51" s="30"/>
      <c r="M51" s="31"/>
    </row>
    <row r="52" spans="2:13">
      <c r="B52" s="27"/>
      <c r="C52" s="28"/>
      <c r="E52" s="28"/>
      <c r="F52" s="28"/>
      <c r="G52" s="28"/>
      <c r="H52" s="28"/>
      <c r="J52" s="24" t="s">
        <v>153</v>
      </c>
      <c r="L52" s="211">
        <f>M49</f>
        <v>1477059.2799999998</v>
      </c>
      <c r="M52" s="31"/>
    </row>
    <row r="53" spans="2:13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5"/>
    </row>
    <row r="54" spans="2:13">
      <c r="B54" s="28" t="s">
        <v>134</v>
      </c>
      <c r="C54" s="36"/>
      <c r="D54" s="36"/>
      <c r="E54" s="95"/>
      <c r="F54" s="36"/>
      <c r="G54" s="36"/>
      <c r="H54" s="36"/>
      <c r="I54" s="36"/>
      <c r="J54" s="36"/>
      <c r="K54" s="36"/>
      <c r="L54" s="36"/>
      <c r="M54" s="36"/>
    </row>
    <row r="55" spans="2:1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2:13">
      <c r="B56" s="7"/>
      <c r="C56" s="8"/>
      <c r="D56" s="9"/>
    </row>
    <row r="57" spans="2:13">
      <c r="B57" s="606" t="s">
        <v>3081</v>
      </c>
      <c r="C57" s="607"/>
      <c r="D57" s="608"/>
    </row>
    <row r="58" spans="2:13">
      <c r="B58" s="609" t="s">
        <v>37</v>
      </c>
      <c r="C58" s="610"/>
      <c r="D58" s="611"/>
    </row>
    <row r="59" spans="2:13">
      <c r="B59" s="164"/>
      <c r="C59" s="165"/>
      <c r="D59" s="166"/>
    </row>
    <row r="60" spans="2:13">
      <c r="B60" s="606" t="s">
        <v>3079</v>
      </c>
      <c r="C60" s="607"/>
      <c r="D60" s="608"/>
    </row>
    <row r="61" spans="2:13">
      <c r="B61" s="609" t="s">
        <v>38</v>
      </c>
      <c r="C61" s="610"/>
      <c r="D61" s="611"/>
    </row>
    <row r="62" spans="2:13">
      <c r="B62" s="164"/>
      <c r="C62" s="165"/>
      <c r="D62" s="166"/>
    </row>
    <row r="63" spans="2:13">
      <c r="B63" s="606"/>
      <c r="C63" s="607"/>
      <c r="D63" s="608"/>
    </row>
    <row r="64" spans="2:13">
      <c r="B64" s="609" t="s">
        <v>39</v>
      </c>
      <c r="C64" s="610"/>
      <c r="D64" s="611"/>
    </row>
    <row r="65" spans="2:4">
      <c r="B65" s="164"/>
      <c r="C65" s="165"/>
      <c r="D65" s="166"/>
    </row>
    <row r="66" spans="2:4">
      <c r="B66" s="626" t="s">
        <v>3080</v>
      </c>
      <c r="C66" s="627"/>
      <c r="D66" s="628"/>
    </row>
    <row r="67" spans="2:4">
      <c r="B67" s="609" t="s">
        <v>269</v>
      </c>
      <c r="C67" s="610"/>
      <c r="D67" s="611"/>
    </row>
    <row r="68" spans="2:4">
      <c r="B68" s="167"/>
      <c r="C68" s="168"/>
      <c r="D68" s="169"/>
    </row>
    <row r="69" spans="2:4">
      <c r="B69" s="192"/>
      <c r="C69" s="192"/>
      <c r="D69" s="192"/>
    </row>
  </sheetData>
  <sheetProtection insertRows="0" deleteRows="0" autoFilter="0"/>
  <mergeCells count="19">
    <mergeCell ref="B8:G8"/>
    <mergeCell ref="B66:D66"/>
    <mergeCell ref="B67:D67"/>
    <mergeCell ref="B57:D57"/>
    <mergeCell ref="B58:D58"/>
    <mergeCell ref="B60:D60"/>
    <mergeCell ref="B61:D61"/>
    <mergeCell ref="B63:D63"/>
    <mergeCell ref="B64:D64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disablePrompts="1"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S152"/>
  <sheetViews>
    <sheetView showGridLines="0" view="pageBreakPreview" zoomScale="80" zoomScaleNormal="70" zoomScaleSheetLayoutView="80" workbookViewId="0">
      <pane ySplit="12" topLeftCell="A133" activePane="bottomLeft" state="frozen"/>
      <selection activeCell="Q23" sqref="Q23"/>
      <selection pane="bottomLeft" activeCell="G148" sqref="G148"/>
    </sheetView>
  </sheetViews>
  <sheetFormatPr baseColWidth="10" defaultRowHeight="15"/>
  <cols>
    <col min="1" max="1" width="1" customWidth="1"/>
    <col min="2" max="4" width="12.85546875" customWidth="1"/>
    <col min="5" max="5" width="31.7109375" bestFit="1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1" width="11" customWidth="1"/>
    <col min="12" max="12" width="10.42578125" customWidth="1"/>
    <col min="13" max="13" width="11" bestFit="1" customWidth="1"/>
    <col min="14" max="14" width="11.140625" customWidth="1"/>
    <col min="15" max="15" width="14.5703125" bestFit="1" customWidth="1"/>
    <col min="16" max="16" width="13.28515625" bestFit="1" customWidth="1"/>
    <col min="17" max="18" width="14.140625" customWidth="1"/>
    <col min="19" max="19" width="19.28515625" bestFit="1" customWidth="1"/>
    <col min="255" max="255" width="3.710937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>
      <c r="B7" s="222" t="s">
        <v>154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674" t="str">
        <f>'Caratula Resumen'!E16</f>
        <v>CHIHUAHUA</v>
      </c>
      <c r="Q7" s="674"/>
      <c r="R7" s="674"/>
      <c r="S7" s="230"/>
    </row>
    <row r="8" spans="2:19">
      <c r="B8" s="672" t="str">
        <f>'Caratula Resumen'!E17</f>
        <v>Fondo de Aportaciones para la Educación Tecnológica y de Adultos/Colegio Nacional de Educación Profesional Técnica (FAETA/CONALEP)</v>
      </c>
      <c r="C8" s="673"/>
      <c r="D8" s="673"/>
      <c r="E8" s="673"/>
      <c r="F8" s="673"/>
      <c r="G8" s="673"/>
      <c r="H8" s="673"/>
      <c r="I8" s="673"/>
      <c r="J8" s="673"/>
      <c r="K8" s="226"/>
      <c r="L8" s="226"/>
      <c r="M8" s="226"/>
      <c r="N8" s="226"/>
      <c r="O8" s="226"/>
      <c r="P8" s="676" t="str">
        <f>'Caratula Resumen'!E18</f>
        <v>1er. Trimestre 2026</v>
      </c>
      <c r="Q8" s="676"/>
      <c r="R8" s="676"/>
      <c r="S8" s="231"/>
    </row>
    <row r="9" spans="2:19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>
      <c r="B11" s="675" t="s">
        <v>155</v>
      </c>
      <c r="C11" s="675" t="s">
        <v>156</v>
      </c>
      <c r="D11" s="675" t="s">
        <v>157</v>
      </c>
      <c r="E11" s="675" t="s">
        <v>158</v>
      </c>
      <c r="F11" s="669" t="s">
        <v>159</v>
      </c>
      <c r="G11" s="669" t="s">
        <v>57</v>
      </c>
      <c r="H11" s="670" t="s">
        <v>160</v>
      </c>
      <c r="I11" s="670"/>
      <c r="J11" s="670"/>
      <c r="K11" s="669" t="s">
        <v>130</v>
      </c>
      <c r="L11" s="669" t="s">
        <v>161</v>
      </c>
      <c r="M11" s="669" t="s">
        <v>162</v>
      </c>
      <c r="N11" s="669" t="s">
        <v>163</v>
      </c>
      <c r="O11" s="669" t="s">
        <v>164</v>
      </c>
      <c r="P11" s="669" t="s">
        <v>165</v>
      </c>
      <c r="Q11" s="669" t="s">
        <v>166</v>
      </c>
      <c r="R11" s="669" t="s">
        <v>167</v>
      </c>
      <c r="S11" s="669" t="s">
        <v>168</v>
      </c>
    </row>
    <row r="12" spans="2:19" s="177" customFormat="1" ht="62.25" customHeight="1">
      <c r="B12" s="675"/>
      <c r="C12" s="675"/>
      <c r="D12" s="675"/>
      <c r="E12" s="675"/>
      <c r="F12" s="669"/>
      <c r="G12" s="669"/>
      <c r="H12" s="22" t="s">
        <v>117</v>
      </c>
      <c r="I12" s="22" t="s">
        <v>169</v>
      </c>
      <c r="J12" s="104" t="s">
        <v>170</v>
      </c>
      <c r="K12" s="669"/>
      <c r="L12" s="669"/>
      <c r="M12" s="669"/>
      <c r="N12" s="669"/>
      <c r="O12" s="669"/>
      <c r="P12" s="669"/>
      <c r="Q12" s="669"/>
      <c r="R12" s="669"/>
      <c r="S12" s="669"/>
    </row>
    <row r="13" spans="2:19" s="192" customFormat="1">
      <c r="B13" s="220">
        <v>2</v>
      </c>
      <c r="C13" s="220">
        <v>21</v>
      </c>
      <c r="D13" s="220">
        <v>20</v>
      </c>
      <c r="E13" s="220" t="s">
        <v>439</v>
      </c>
      <c r="F13" s="220">
        <v>1</v>
      </c>
      <c r="G13" s="220">
        <v>83101</v>
      </c>
      <c r="H13" s="220">
        <v>2</v>
      </c>
      <c r="I13" s="220" t="s">
        <v>440</v>
      </c>
      <c r="J13" s="220" t="s">
        <v>441</v>
      </c>
      <c r="K13" s="220" t="s">
        <v>442</v>
      </c>
      <c r="L13" s="220">
        <v>5</v>
      </c>
      <c r="M13" s="220" t="s">
        <v>443</v>
      </c>
      <c r="N13" s="220" t="s">
        <v>444</v>
      </c>
      <c r="O13" s="220">
        <v>8151.62</v>
      </c>
      <c r="P13" s="220">
        <v>0</v>
      </c>
      <c r="Q13" s="220">
        <v>1</v>
      </c>
      <c r="R13" s="220">
        <v>0</v>
      </c>
      <c r="S13" s="220">
        <v>24454.86</v>
      </c>
    </row>
    <row r="14" spans="2:19" s="192" customFormat="1">
      <c r="B14" s="220">
        <v>2</v>
      </c>
      <c r="C14" s="220">
        <v>21</v>
      </c>
      <c r="D14" s="220">
        <v>20</v>
      </c>
      <c r="E14" s="220" t="s">
        <v>439</v>
      </c>
      <c r="F14" s="220">
        <v>1</v>
      </c>
      <c r="G14" s="220">
        <v>83101</v>
      </c>
      <c r="H14" s="220">
        <v>2</v>
      </c>
      <c r="I14" s="220" t="s">
        <v>440</v>
      </c>
      <c r="J14" s="220" t="s">
        <v>441</v>
      </c>
      <c r="K14" s="220" t="s">
        <v>442</v>
      </c>
      <c r="L14" s="220">
        <v>5</v>
      </c>
      <c r="M14" s="220" t="s">
        <v>445</v>
      </c>
      <c r="N14" s="220" t="s">
        <v>444</v>
      </c>
      <c r="O14" s="220">
        <v>8616.2000000000007</v>
      </c>
      <c r="P14" s="220">
        <v>0</v>
      </c>
      <c r="Q14" s="220">
        <v>1</v>
      </c>
      <c r="R14" s="220">
        <v>0</v>
      </c>
      <c r="S14" s="220">
        <v>25830.63</v>
      </c>
    </row>
    <row r="15" spans="2:19" s="192" customFormat="1">
      <c r="B15" s="220">
        <v>2</v>
      </c>
      <c r="C15" s="220">
        <v>21</v>
      </c>
      <c r="D15" s="220">
        <v>20</v>
      </c>
      <c r="E15" s="220" t="s">
        <v>439</v>
      </c>
      <c r="F15" s="220">
        <v>1</v>
      </c>
      <c r="G15" s="220">
        <v>83101</v>
      </c>
      <c r="H15" s="220">
        <v>2</v>
      </c>
      <c r="I15" s="220" t="s">
        <v>440</v>
      </c>
      <c r="J15" s="220" t="s">
        <v>441</v>
      </c>
      <c r="K15" s="220" t="s">
        <v>442</v>
      </c>
      <c r="L15" s="220">
        <v>5</v>
      </c>
      <c r="M15" s="220" t="s">
        <v>446</v>
      </c>
      <c r="N15" s="220" t="s">
        <v>444</v>
      </c>
      <c r="O15" s="220">
        <v>9122</v>
      </c>
      <c r="P15" s="220">
        <v>0</v>
      </c>
      <c r="Q15" s="220">
        <v>1</v>
      </c>
      <c r="R15" s="220">
        <v>0</v>
      </c>
      <c r="S15" s="220">
        <v>27366</v>
      </c>
    </row>
    <row r="16" spans="2:19" s="192" customFormat="1">
      <c r="B16" s="220">
        <v>2</v>
      </c>
      <c r="C16" s="220">
        <v>21</v>
      </c>
      <c r="D16" s="220">
        <v>20</v>
      </c>
      <c r="E16" s="220" t="s">
        <v>439</v>
      </c>
      <c r="F16" s="220">
        <v>1</v>
      </c>
      <c r="G16" s="220">
        <v>83101</v>
      </c>
      <c r="H16" s="220">
        <v>2</v>
      </c>
      <c r="I16" s="220" t="s">
        <v>440</v>
      </c>
      <c r="J16" s="220" t="s">
        <v>441</v>
      </c>
      <c r="K16" s="220" t="s">
        <v>447</v>
      </c>
      <c r="L16" s="220">
        <v>5</v>
      </c>
      <c r="M16" s="220" t="s">
        <v>443</v>
      </c>
      <c r="N16" s="220" t="s">
        <v>444</v>
      </c>
      <c r="O16" s="220">
        <v>9822.48</v>
      </c>
      <c r="P16" s="220">
        <v>0</v>
      </c>
      <c r="Q16" s="220">
        <v>1</v>
      </c>
      <c r="R16" s="220">
        <v>0</v>
      </c>
      <c r="S16" s="220">
        <v>29457.439999999999</v>
      </c>
    </row>
    <row r="17" spans="2:19" s="192" customFormat="1">
      <c r="B17" s="220">
        <v>2</v>
      </c>
      <c r="C17" s="220">
        <v>21</v>
      </c>
      <c r="D17" s="220">
        <v>20</v>
      </c>
      <c r="E17" s="220" t="s">
        <v>439</v>
      </c>
      <c r="F17" s="220">
        <v>1</v>
      </c>
      <c r="G17" s="220">
        <v>83101</v>
      </c>
      <c r="H17" s="220">
        <v>2</v>
      </c>
      <c r="I17" s="220" t="s">
        <v>440</v>
      </c>
      <c r="J17" s="220" t="s">
        <v>441</v>
      </c>
      <c r="K17" s="220" t="s">
        <v>447</v>
      </c>
      <c r="L17" s="220">
        <v>5</v>
      </c>
      <c r="M17" s="220" t="s">
        <v>445</v>
      </c>
      <c r="N17" s="220" t="s">
        <v>444</v>
      </c>
      <c r="O17" s="220">
        <v>10371.84</v>
      </c>
      <c r="P17" s="220">
        <v>0</v>
      </c>
      <c r="Q17" s="220">
        <v>1</v>
      </c>
      <c r="R17" s="220">
        <v>0</v>
      </c>
      <c r="S17" s="220">
        <v>31115.32</v>
      </c>
    </row>
    <row r="18" spans="2:19" s="192" customFormat="1">
      <c r="B18" s="220">
        <v>2</v>
      </c>
      <c r="C18" s="220">
        <v>21</v>
      </c>
      <c r="D18" s="220">
        <v>20</v>
      </c>
      <c r="E18" s="220" t="s">
        <v>439</v>
      </c>
      <c r="F18" s="220">
        <v>1</v>
      </c>
      <c r="G18" s="220">
        <v>83101</v>
      </c>
      <c r="H18" s="220">
        <v>2</v>
      </c>
      <c r="I18" s="220" t="s">
        <v>440</v>
      </c>
      <c r="J18" s="220" t="s">
        <v>441</v>
      </c>
      <c r="K18" s="220" t="s">
        <v>447</v>
      </c>
      <c r="L18" s="220">
        <v>5</v>
      </c>
      <c r="M18" s="220" t="s">
        <v>446</v>
      </c>
      <c r="N18" s="220" t="s">
        <v>444</v>
      </c>
      <c r="O18" s="220">
        <v>10993.05</v>
      </c>
      <c r="P18" s="220">
        <v>0</v>
      </c>
      <c r="Q18" s="220">
        <v>1</v>
      </c>
      <c r="R18" s="220">
        <v>0</v>
      </c>
      <c r="S18" s="220">
        <v>32979.15</v>
      </c>
    </row>
    <row r="19" spans="2:19" s="192" customFormat="1">
      <c r="B19" s="220">
        <v>2</v>
      </c>
      <c r="C19" s="220">
        <v>21</v>
      </c>
      <c r="D19" s="220">
        <v>20</v>
      </c>
      <c r="E19" s="220" t="s">
        <v>439</v>
      </c>
      <c r="F19" s="220">
        <v>1</v>
      </c>
      <c r="G19" s="220">
        <v>83101</v>
      </c>
      <c r="H19" s="220">
        <v>2</v>
      </c>
      <c r="I19" s="220" t="s">
        <v>448</v>
      </c>
      <c r="J19" s="220" t="s">
        <v>449</v>
      </c>
      <c r="K19" s="220" t="s">
        <v>442</v>
      </c>
      <c r="L19" s="220">
        <v>7</v>
      </c>
      <c r="M19" s="220" t="s">
        <v>443</v>
      </c>
      <c r="N19" s="220" t="s">
        <v>444</v>
      </c>
      <c r="O19" s="220">
        <v>8828.4</v>
      </c>
      <c r="P19" s="220">
        <v>0</v>
      </c>
      <c r="Q19" s="220">
        <v>1</v>
      </c>
      <c r="R19" s="220">
        <v>0</v>
      </c>
      <c r="S19" s="220">
        <v>26482.2</v>
      </c>
    </row>
    <row r="20" spans="2:19" s="192" customFormat="1">
      <c r="B20" s="220">
        <v>2</v>
      </c>
      <c r="C20" s="220">
        <v>21</v>
      </c>
      <c r="D20" s="220">
        <v>20</v>
      </c>
      <c r="E20" s="220" t="s">
        <v>439</v>
      </c>
      <c r="F20" s="220">
        <v>1</v>
      </c>
      <c r="G20" s="220">
        <v>83101</v>
      </c>
      <c r="H20" s="220">
        <v>2</v>
      </c>
      <c r="I20" s="220" t="s">
        <v>448</v>
      </c>
      <c r="J20" s="220" t="s">
        <v>449</v>
      </c>
      <c r="K20" s="220" t="s">
        <v>442</v>
      </c>
      <c r="L20" s="220">
        <v>7</v>
      </c>
      <c r="M20" s="220" t="s">
        <v>445</v>
      </c>
      <c r="N20" s="220" t="s">
        <v>444</v>
      </c>
      <c r="O20" s="220">
        <v>9306.8700000000008</v>
      </c>
      <c r="P20" s="220">
        <v>0</v>
      </c>
      <c r="Q20" s="220">
        <v>1</v>
      </c>
      <c r="R20" s="220">
        <v>0</v>
      </c>
      <c r="S20" s="220">
        <v>27920.61</v>
      </c>
    </row>
    <row r="21" spans="2:19" s="192" customFormat="1">
      <c r="B21" s="220">
        <v>2</v>
      </c>
      <c r="C21" s="220">
        <v>21</v>
      </c>
      <c r="D21" s="220">
        <v>20</v>
      </c>
      <c r="E21" s="220" t="s">
        <v>439</v>
      </c>
      <c r="F21" s="220">
        <v>1</v>
      </c>
      <c r="G21" s="220">
        <v>83101</v>
      </c>
      <c r="H21" s="220">
        <v>2</v>
      </c>
      <c r="I21" s="220" t="s">
        <v>448</v>
      </c>
      <c r="J21" s="220" t="s">
        <v>449</v>
      </c>
      <c r="K21" s="220" t="s">
        <v>442</v>
      </c>
      <c r="L21" s="220">
        <v>7</v>
      </c>
      <c r="M21" s="220" t="s">
        <v>446</v>
      </c>
      <c r="N21" s="220" t="s">
        <v>444</v>
      </c>
      <c r="O21" s="220">
        <v>9859.25</v>
      </c>
      <c r="P21" s="220">
        <v>0</v>
      </c>
      <c r="Q21" s="220">
        <v>1</v>
      </c>
      <c r="R21" s="220">
        <v>0</v>
      </c>
      <c r="S21" s="220">
        <v>29577.75</v>
      </c>
    </row>
    <row r="22" spans="2:19" s="192" customFormat="1">
      <c r="B22" s="220">
        <v>2</v>
      </c>
      <c r="C22" s="220">
        <v>21</v>
      </c>
      <c r="D22" s="220">
        <v>20</v>
      </c>
      <c r="E22" s="220" t="s">
        <v>439</v>
      </c>
      <c r="F22" s="220">
        <v>1</v>
      </c>
      <c r="G22" s="220">
        <v>83101</v>
      </c>
      <c r="H22" s="220">
        <v>2</v>
      </c>
      <c r="I22" s="220" t="s">
        <v>448</v>
      </c>
      <c r="J22" s="220" t="s">
        <v>449</v>
      </c>
      <c r="K22" s="220" t="s">
        <v>447</v>
      </c>
      <c r="L22" s="220">
        <v>7</v>
      </c>
      <c r="M22" s="220" t="s">
        <v>443</v>
      </c>
      <c r="N22" s="220" t="s">
        <v>444</v>
      </c>
      <c r="O22" s="220">
        <v>10584.46</v>
      </c>
      <c r="P22" s="220">
        <v>0</v>
      </c>
      <c r="Q22" s="220">
        <v>1</v>
      </c>
      <c r="R22" s="220">
        <v>0</v>
      </c>
      <c r="S22" s="220">
        <v>31753.38</v>
      </c>
    </row>
    <row r="23" spans="2:19" s="192" customFormat="1">
      <c r="B23" s="220">
        <v>2</v>
      </c>
      <c r="C23" s="220">
        <v>21</v>
      </c>
      <c r="D23" s="220">
        <v>20</v>
      </c>
      <c r="E23" s="220" t="s">
        <v>439</v>
      </c>
      <c r="F23" s="220">
        <v>1</v>
      </c>
      <c r="G23" s="220">
        <v>83101</v>
      </c>
      <c r="H23" s="220">
        <v>2</v>
      </c>
      <c r="I23" s="220" t="s">
        <v>448</v>
      </c>
      <c r="J23" s="220" t="s">
        <v>449</v>
      </c>
      <c r="K23" s="220" t="s">
        <v>447</v>
      </c>
      <c r="L23" s="220">
        <v>7</v>
      </c>
      <c r="M23" s="220" t="s">
        <v>445</v>
      </c>
      <c r="N23" s="220" t="s">
        <v>444</v>
      </c>
      <c r="O23" s="220">
        <v>11182.39</v>
      </c>
      <c r="P23" s="220">
        <v>0</v>
      </c>
      <c r="Q23" s="220">
        <v>1</v>
      </c>
      <c r="R23" s="220">
        <v>0</v>
      </c>
      <c r="S23" s="220">
        <v>33547.379999999997</v>
      </c>
    </row>
    <row r="24" spans="2:19" s="192" customFormat="1">
      <c r="B24" s="220">
        <v>2</v>
      </c>
      <c r="C24" s="220">
        <v>21</v>
      </c>
      <c r="D24" s="220">
        <v>20</v>
      </c>
      <c r="E24" s="220" t="s">
        <v>439</v>
      </c>
      <c r="F24" s="220">
        <v>1</v>
      </c>
      <c r="G24" s="220">
        <v>83101</v>
      </c>
      <c r="H24" s="220">
        <v>2</v>
      </c>
      <c r="I24" s="220" t="s">
        <v>448</v>
      </c>
      <c r="J24" s="220" t="s">
        <v>449</v>
      </c>
      <c r="K24" s="220" t="s">
        <v>447</v>
      </c>
      <c r="L24" s="220">
        <v>7</v>
      </c>
      <c r="M24" s="220" t="s">
        <v>446</v>
      </c>
      <c r="N24" s="220" t="s">
        <v>444</v>
      </c>
      <c r="O24" s="220">
        <v>11707.65</v>
      </c>
      <c r="P24" s="220">
        <v>0</v>
      </c>
      <c r="Q24" s="220">
        <v>1</v>
      </c>
      <c r="R24" s="220">
        <v>0</v>
      </c>
      <c r="S24" s="220">
        <v>33547.17</v>
      </c>
    </row>
    <row r="25" spans="2:19" s="192" customFormat="1">
      <c r="B25" s="220">
        <v>2</v>
      </c>
      <c r="C25" s="220">
        <v>21</v>
      </c>
      <c r="D25" s="220">
        <v>20</v>
      </c>
      <c r="E25" s="220" t="s">
        <v>439</v>
      </c>
      <c r="F25" s="220">
        <v>1</v>
      </c>
      <c r="G25" s="220">
        <v>83101</v>
      </c>
      <c r="H25" s="220">
        <v>2</v>
      </c>
      <c r="I25" s="220" t="s">
        <v>450</v>
      </c>
      <c r="J25" s="220" t="s">
        <v>451</v>
      </c>
      <c r="K25" s="220" t="s">
        <v>442</v>
      </c>
      <c r="L25" s="220">
        <v>2</v>
      </c>
      <c r="M25" s="220" t="s">
        <v>443</v>
      </c>
      <c r="N25" s="220" t="s">
        <v>444</v>
      </c>
      <c r="O25" s="220">
        <v>7195.66</v>
      </c>
      <c r="P25" s="220">
        <v>0</v>
      </c>
      <c r="Q25" s="220">
        <v>1</v>
      </c>
      <c r="R25" s="220">
        <v>0</v>
      </c>
      <c r="S25" s="220">
        <v>35122.949999999997</v>
      </c>
    </row>
    <row r="26" spans="2:19" s="192" customFormat="1">
      <c r="B26" s="220">
        <v>2</v>
      </c>
      <c r="C26" s="220">
        <v>21</v>
      </c>
      <c r="D26" s="220">
        <v>20</v>
      </c>
      <c r="E26" s="220" t="s">
        <v>439</v>
      </c>
      <c r="F26" s="220">
        <v>1</v>
      </c>
      <c r="G26" s="220">
        <v>83101</v>
      </c>
      <c r="H26" s="220">
        <v>2</v>
      </c>
      <c r="I26" s="220" t="s">
        <v>450</v>
      </c>
      <c r="J26" s="220" t="s">
        <v>451</v>
      </c>
      <c r="K26" s="220" t="s">
        <v>442</v>
      </c>
      <c r="L26" s="220">
        <v>2</v>
      </c>
      <c r="M26" s="220" t="s">
        <v>445</v>
      </c>
      <c r="N26" s="220" t="s">
        <v>444</v>
      </c>
      <c r="O26" s="220">
        <v>7585.02</v>
      </c>
      <c r="P26" s="220">
        <v>0</v>
      </c>
      <c r="Q26" s="220">
        <v>1</v>
      </c>
      <c r="R26" s="220">
        <v>0</v>
      </c>
      <c r="S26" s="220">
        <v>21586.98</v>
      </c>
    </row>
    <row r="27" spans="2:19" s="192" customFormat="1">
      <c r="B27" s="220">
        <v>2</v>
      </c>
      <c r="C27" s="220">
        <v>21</v>
      </c>
      <c r="D27" s="220">
        <v>20</v>
      </c>
      <c r="E27" s="220" t="s">
        <v>439</v>
      </c>
      <c r="F27" s="220">
        <v>1</v>
      </c>
      <c r="G27" s="220">
        <v>83101</v>
      </c>
      <c r="H27" s="220">
        <v>2</v>
      </c>
      <c r="I27" s="220" t="s">
        <v>450</v>
      </c>
      <c r="J27" s="220" t="s">
        <v>451</v>
      </c>
      <c r="K27" s="220" t="s">
        <v>442</v>
      </c>
      <c r="L27" s="220">
        <v>2</v>
      </c>
      <c r="M27" s="220" t="s">
        <v>446</v>
      </c>
      <c r="N27" s="220" t="s">
        <v>444</v>
      </c>
      <c r="O27" s="220">
        <v>8037.3</v>
      </c>
      <c r="P27" s="220">
        <v>0</v>
      </c>
      <c r="Q27" s="220">
        <v>1</v>
      </c>
      <c r="R27" s="220">
        <v>0</v>
      </c>
      <c r="S27" s="220">
        <v>22755.06</v>
      </c>
    </row>
    <row r="28" spans="2:19" s="192" customFormat="1">
      <c r="B28" s="220">
        <v>2</v>
      </c>
      <c r="C28" s="220">
        <v>21</v>
      </c>
      <c r="D28" s="220">
        <v>20</v>
      </c>
      <c r="E28" s="220" t="s">
        <v>439</v>
      </c>
      <c r="F28" s="220">
        <v>1</v>
      </c>
      <c r="G28" s="220">
        <v>83101</v>
      </c>
      <c r="H28" s="220">
        <v>2</v>
      </c>
      <c r="I28" s="220" t="s">
        <v>450</v>
      </c>
      <c r="J28" s="220" t="s">
        <v>451</v>
      </c>
      <c r="K28" s="220" t="s">
        <v>447</v>
      </c>
      <c r="L28" s="220">
        <v>2</v>
      </c>
      <c r="M28" s="220" t="s">
        <v>443</v>
      </c>
      <c r="N28" s="220" t="s">
        <v>444</v>
      </c>
      <c r="O28" s="220">
        <v>8530.24</v>
      </c>
      <c r="P28" s="220">
        <v>0</v>
      </c>
      <c r="Q28" s="220">
        <v>1</v>
      </c>
      <c r="R28" s="220">
        <v>0</v>
      </c>
      <c r="S28" s="220">
        <v>24111.9</v>
      </c>
    </row>
    <row r="29" spans="2:19" s="192" customFormat="1">
      <c r="B29" s="220">
        <v>2</v>
      </c>
      <c r="C29" s="220">
        <v>21</v>
      </c>
      <c r="D29" s="220">
        <v>20</v>
      </c>
      <c r="E29" s="220" t="s">
        <v>439</v>
      </c>
      <c r="F29" s="220">
        <v>1</v>
      </c>
      <c r="G29" s="220">
        <v>83101</v>
      </c>
      <c r="H29" s="220">
        <v>2</v>
      </c>
      <c r="I29" s="220" t="s">
        <v>450</v>
      </c>
      <c r="J29" s="220" t="s">
        <v>451</v>
      </c>
      <c r="K29" s="220" t="s">
        <v>447</v>
      </c>
      <c r="L29" s="220">
        <v>2</v>
      </c>
      <c r="M29" s="220" t="s">
        <v>445</v>
      </c>
      <c r="N29" s="220" t="s">
        <v>444</v>
      </c>
      <c r="O29" s="220">
        <v>9009.7900000000009</v>
      </c>
      <c r="P29" s="220">
        <v>0</v>
      </c>
      <c r="Q29" s="220">
        <v>1</v>
      </c>
      <c r="R29" s="220">
        <v>0</v>
      </c>
      <c r="S29" s="220">
        <v>25590.720000000001</v>
      </c>
    </row>
    <row r="30" spans="2:19" s="192" customFormat="1">
      <c r="B30" s="220">
        <v>2</v>
      </c>
      <c r="C30" s="220">
        <v>21</v>
      </c>
      <c r="D30" s="220">
        <v>20</v>
      </c>
      <c r="E30" s="220" t="s">
        <v>439</v>
      </c>
      <c r="F30" s="220">
        <v>1</v>
      </c>
      <c r="G30" s="220">
        <v>83101</v>
      </c>
      <c r="H30" s="220">
        <v>2</v>
      </c>
      <c r="I30" s="220" t="s">
        <v>450</v>
      </c>
      <c r="J30" s="220" t="s">
        <v>451</v>
      </c>
      <c r="K30" s="220" t="s">
        <v>447</v>
      </c>
      <c r="L30" s="220">
        <v>2</v>
      </c>
      <c r="M30" s="220" t="s">
        <v>446</v>
      </c>
      <c r="N30" s="220" t="s">
        <v>444</v>
      </c>
      <c r="O30" s="220">
        <v>9544.6</v>
      </c>
      <c r="P30" s="220">
        <v>0</v>
      </c>
      <c r="Q30" s="220">
        <v>1</v>
      </c>
      <c r="R30" s="220">
        <v>0</v>
      </c>
      <c r="S30" s="220">
        <v>27029.37</v>
      </c>
    </row>
    <row r="31" spans="2:19" s="192" customFormat="1">
      <c r="B31" s="220">
        <v>2</v>
      </c>
      <c r="C31" s="220">
        <v>21</v>
      </c>
      <c r="D31" s="220">
        <v>20</v>
      </c>
      <c r="E31" s="220" t="s">
        <v>439</v>
      </c>
      <c r="F31" s="220">
        <v>1</v>
      </c>
      <c r="G31" s="220">
        <v>83101</v>
      </c>
      <c r="H31" s="220">
        <v>2</v>
      </c>
      <c r="I31" s="220" t="s">
        <v>452</v>
      </c>
      <c r="J31" s="220" t="s">
        <v>453</v>
      </c>
      <c r="K31" s="220" t="s">
        <v>442</v>
      </c>
      <c r="L31" s="220">
        <v>9</v>
      </c>
      <c r="M31" s="220" t="s">
        <v>443</v>
      </c>
      <c r="N31" s="220" t="s">
        <v>444</v>
      </c>
      <c r="O31" s="220">
        <v>9480.31</v>
      </c>
      <c r="P31" s="220">
        <v>0</v>
      </c>
      <c r="Q31" s="220">
        <v>1</v>
      </c>
      <c r="R31" s="220">
        <v>0</v>
      </c>
      <c r="S31" s="220">
        <v>28633.8</v>
      </c>
    </row>
    <row r="32" spans="2:19" s="192" customFormat="1">
      <c r="B32" s="220">
        <v>2</v>
      </c>
      <c r="C32" s="220">
        <v>21</v>
      </c>
      <c r="D32" s="220">
        <v>20</v>
      </c>
      <c r="E32" s="220" t="s">
        <v>439</v>
      </c>
      <c r="F32" s="220">
        <v>1</v>
      </c>
      <c r="G32" s="220">
        <v>83101</v>
      </c>
      <c r="H32" s="220">
        <v>2</v>
      </c>
      <c r="I32" s="220" t="s">
        <v>452</v>
      </c>
      <c r="J32" s="220" t="s">
        <v>453</v>
      </c>
      <c r="K32" s="220" t="s">
        <v>442</v>
      </c>
      <c r="L32" s="220">
        <v>9</v>
      </c>
      <c r="M32" s="220" t="s">
        <v>445</v>
      </c>
      <c r="N32" s="220" t="s">
        <v>444</v>
      </c>
      <c r="O32" s="220">
        <v>10011.31</v>
      </c>
      <c r="P32" s="220">
        <v>0</v>
      </c>
      <c r="Q32" s="220">
        <v>1</v>
      </c>
      <c r="R32" s="220">
        <v>0</v>
      </c>
      <c r="S32" s="220">
        <v>28440.93</v>
      </c>
    </row>
    <row r="33" spans="2:19" s="192" customFormat="1">
      <c r="B33" s="220">
        <v>2</v>
      </c>
      <c r="C33" s="220">
        <v>21</v>
      </c>
      <c r="D33" s="220">
        <v>20</v>
      </c>
      <c r="E33" s="220" t="s">
        <v>439</v>
      </c>
      <c r="F33" s="220">
        <v>1</v>
      </c>
      <c r="G33" s="220">
        <v>83101</v>
      </c>
      <c r="H33" s="220">
        <v>2</v>
      </c>
      <c r="I33" s="220" t="s">
        <v>452</v>
      </c>
      <c r="J33" s="220" t="s">
        <v>453</v>
      </c>
      <c r="K33" s="220" t="s">
        <v>442</v>
      </c>
      <c r="L33" s="220">
        <v>9</v>
      </c>
      <c r="M33" s="220" t="s">
        <v>446</v>
      </c>
      <c r="N33" s="220" t="s">
        <v>444</v>
      </c>
      <c r="O33" s="220">
        <v>10609.29</v>
      </c>
      <c r="P33" s="220">
        <v>0</v>
      </c>
      <c r="Q33" s="220">
        <v>1</v>
      </c>
      <c r="R33" s="220">
        <v>0</v>
      </c>
      <c r="S33" s="220">
        <v>30033.93</v>
      </c>
    </row>
    <row r="34" spans="2:19" s="192" customFormat="1">
      <c r="B34" s="220">
        <v>2</v>
      </c>
      <c r="C34" s="220">
        <v>21</v>
      </c>
      <c r="D34" s="220">
        <v>20</v>
      </c>
      <c r="E34" s="220" t="s">
        <v>439</v>
      </c>
      <c r="F34" s="220">
        <v>1</v>
      </c>
      <c r="G34" s="220">
        <v>83101</v>
      </c>
      <c r="H34" s="220">
        <v>2</v>
      </c>
      <c r="I34" s="220" t="s">
        <v>452</v>
      </c>
      <c r="J34" s="220" t="s">
        <v>453</v>
      </c>
      <c r="K34" s="220" t="s">
        <v>447</v>
      </c>
      <c r="L34" s="220">
        <v>9</v>
      </c>
      <c r="M34" s="220" t="s">
        <v>443</v>
      </c>
      <c r="N34" s="220" t="s">
        <v>444</v>
      </c>
      <c r="O34" s="220">
        <v>11392.11</v>
      </c>
      <c r="P34" s="220">
        <v>0</v>
      </c>
      <c r="Q34" s="220">
        <v>1</v>
      </c>
      <c r="R34" s="220">
        <v>0</v>
      </c>
      <c r="S34" s="220">
        <v>31827.87</v>
      </c>
    </row>
    <row r="35" spans="2:19" s="192" customFormat="1">
      <c r="B35" s="220">
        <v>2</v>
      </c>
      <c r="C35" s="220">
        <v>21</v>
      </c>
      <c r="D35" s="220">
        <v>20</v>
      </c>
      <c r="E35" s="220" t="s">
        <v>439</v>
      </c>
      <c r="F35" s="220">
        <v>1</v>
      </c>
      <c r="G35" s="220">
        <v>83101</v>
      </c>
      <c r="H35" s="220">
        <v>2</v>
      </c>
      <c r="I35" s="220" t="s">
        <v>452</v>
      </c>
      <c r="J35" s="220" t="s">
        <v>453</v>
      </c>
      <c r="K35" s="220" t="s">
        <v>447</v>
      </c>
      <c r="L35" s="220">
        <v>9</v>
      </c>
      <c r="M35" s="220" t="s">
        <v>445</v>
      </c>
      <c r="N35" s="220" t="s">
        <v>444</v>
      </c>
      <c r="O35" s="220">
        <v>11892.21</v>
      </c>
      <c r="P35" s="220">
        <v>0</v>
      </c>
      <c r="Q35" s="220">
        <v>1</v>
      </c>
      <c r="R35" s="220">
        <v>0</v>
      </c>
      <c r="S35" s="220">
        <v>34176.33</v>
      </c>
    </row>
    <row r="36" spans="2:19" s="192" customFormat="1">
      <c r="B36" s="220">
        <v>2</v>
      </c>
      <c r="C36" s="220">
        <v>21</v>
      </c>
      <c r="D36" s="220">
        <v>20</v>
      </c>
      <c r="E36" s="220" t="s">
        <v>439</v>
      </c>
      <c r="F36" s="220">
        <v>1</v>
      </c>
      <c r="G36" s="220">
        <v>83101</v>
      </c>
      <c r="H36" s="220">
        <v>2</v>
      </c>
      <c r="I36" s="220" t="s">
        <v>452</v>
      </c>
      <c r="J36" s="220" t="s">
        <v>453</v>
      </c>
      <c r="K36" s="220" t="s">
        <v>447</v>
      </c>
      <c r="L36" s="220">
        <v>9</v>
      </c>
      <c r="M36" s="220" t="s">
        <v>446</v>
      </c>
      <c r="N36" s="220" t="s">
        <v>444</v>
      </c>
      <c r="O36" s="220">
        <v>12598.31</v>
      </c>
      <c r="P36" s="220">
        <v>0</v>
      </c>
      <c r="Q36" s="220">
        <v>1</v>
      </c>
      <c r="R36" s="220">
        <v>0</v>
      </c>
      <c r="S36" s="220">
        <v>35676.629999999997</v>
      </c>
    </row>
    <row r="37" spans="2:19" s="192" customFormat="1">
      <c r="B37" s="220">
        <v>2</v>
      </c>
      <c r="C37" s="220">
        <v>21</v>
      </c>
      <c r="D37" s="220">
        <v>20</v>
      </c>
      <c r="E37" s="220" t="s">
        <v>439</v>
      </c>
      <c r="F37" s="220">
        <v>1</v>
      </c>
      <c r="G37" s="220">
        <v>83101</v>
      </c>
      <c r="H37" s="220">
        <v>2</v>
      </c>
      <c r="I37" s="220" t="s">
        <v>454</v>
      </c>
      <c r="J37" s="220" t="s">
        <v>455</v>
      </c>
      <c r="K37" s="220" t="s">
        <v>442</v>
      </c>
      <c r="L37" s="220">
        <v>6</v>
      </c>
      <c r="M37" s="220" t="s">
        <v>443</v>
      </c>
      <c r="N37" s="220" t="s">
        <v>444</v>
      </c>
      <c r="O37" s="220">
        <v>8480.01</v>
      </c>
      <c r="P37" s="220">
        <v>0</v>
      </c>
      <c r="Q37" s="220">
        <v>1</v>
      </c>
      <c r="R37" s="220">
        <v>0</v>
      </c>
      <c r="S37" s="220">
        <v>37794.99</v>
      </c>
    </row>
    <row r="38" spans="2:19" s="192" customFormat="1">
      <c r="B38" s="220">
        <v>2</v>
      </c>
      <c r="C38" s="220">
        <v>21</v>
      </c>
      <c r="D38" s="220">
        <v>20</v>
      </c>
      <c r="E38" s="220" t="s">
        <v>439</v>
      </c>
      <c r="F38" s="220">
        <v>1</v>
      </c>
      <c r="G38" s="220">
        <v>83101</v>
      </c>
      <c r="H38" s="220">
        <v>2</v>
      </c>
      <c r="I38" s="220" t="s">
        <v>454</v>
      </c>
      <c r="J38" s="220" t="s">
        <v>455</v>
      </c>
      <c r="K38" s="220" t="s">
        <v>442</v>
      </c>
      <c r="L38" s="220">
        <v>6</v>
      </c>
      <c r="M38" s="220" t="s">
        <v>445</v>
      </c>
      <c r="N38" s="220" t="s">
        <v>444</v>
      </c>
      <c r="O38" s="220">
        <v>8956.85</v>
      </c>
      <c r="P38" s="220">
        <v>0</v>
      </c>
      <c r="Q38" s="220">
        <v>1</v>
      </c>
      <c r="R38" s="220">
        <v>0</v>
      </c>
      <c r="S38" s="220">
        <v>25440.03</v>
      </c>
    </row>
    <row r="39" spans="2:19" s="192" customFormat="1">
      <c r="B39" s="220">
        <v>2</v>
      </c>
      <c r="C39" s="220">
        <v>21</v>
      </c>
      <c r="D39" s="220">
        <v>20</v>
      </c>
      <c r="E39" s="220" t="s">
        <v>439</v>
      </c>
      <c r="F39" s="220">
        <v>1</v>
      </c>
      <c r="G39" s="220">
        <v>83101</v>
      </c>
      <c r="H39" s="220">
        <v>2</v>
      </c>
      <c r="I39" s="220" t="s">
        <v>454</v>
      </c>
      <c r="J39" s="220" t="s">
        <v>455</v>
      </c>
      <c r="K39" s="220" t="s">
        <v>442</v>
      </c>
      <c r="L39" s="220">
        <v>6</v>
      </c>
      <c r="M39" s="220" t="s">
        <v>446</v>
      </c>
      <c r="N39" s="220" t="s">
        <v>444</v>
      </c>
      <c r="O39" s="220">
        <v>9488.6</v>
      </c>
      <c r="P39" s="220">
        <v>0</v>
      </c>
      <c r="Q39" s="220">
        <v>1</v>
      </c>
      <c r="R39" s="220">
        <v>0</v>
      </c>
      <c r="S39" s="220">
        <v>26870.55</v>
      </c>
    </row>
    <row r="40" spans="2:19" s="192" customFormat="1">
      <c r="B40" s="220">
        <v>2</v>
      </c>
      <c r="C40" s="220">
        <v>21</v>
      </c>
      <c r="D40" s="220">
        <v>20</v>
      </c>
      <c r="E40" s="220" t="s">
        <v>439</v>
      </c>
      <c r="F40" s="220">
        <v>1</v>
      </c>
      <c r="G40" s="220">
        <v>83101</v>
      </c>
      <c r="H40" s="220">
        <v>2</v>
      </c>
      <c r="I40" s="220" t="s">
        <v>454</v>
      </c>
      <c r="J40" s="220" t="s">
        <v>455</v>
      </c>
      <c r="K40" s="220" t="s">
        <v>447</v>
      </c>
      <c r="L40" s="220">
        <v>6</v>
      </c>
      <c r="M40" s="220" t="s">
        <v>443</v>
      </c>
      <c r="N40" s="220" t="s">
        <v>444</v>
      </c>
      <c r="O40" s="220">
        <v>10083.94</v>
      </c>
      <c r="P40" s="220">
        <v>0</v>
      </c>
      <c r="Q40" s="220">
        <v>1</v>
      </c>
      <c r="R40" s="220">
        <v>0</v>
      </c>
      <c r="S40" s="220">
        <v>28465.8</v>
      </c>
    </row>
    <row r="41" spans="2:19" s="192" customFormat="1">
      <c r="B41" s="220">
        <v>2</v>
      </c>
      <c r="C41" s="220">
        <v>21</v>
      </c>
      <c r="D41" s="220">
        <v>20</v>
      </c>
      <c r="E41" s="220" t="s">
        <v>439</v>
      </c>
      <c r="F41" s="220">
        <v>1</v>
      </c>
      <c r="G41" s="220">
        <v>83101</v>
      </c>
      <c r="H41" s="220">
        <v>2</v>
      </c>
      <c r="I41" s="220" t="s">
        <v>454</v>
      </c>
      <c r="J41" s="220" t="s">
        <v>455</v>
      </c>
      <c r="K41" s="220" t="s">
        <v>447</v>
      </c>
      <c r="L41" s="220">
        <v>6</v>
      </c>
      <c r="M41" s="220" t="s">
        <v>445</v>
      </c>
      <c r="N41" s="220" t="s">
        <v>444</v>
      </c>
      <c r="O41" s="220">
        <v>10654.76</v>
      </c>
      <c r="P41" s="220">
        <v>0</v>
      </c>
      <c r="Q41" s="220">
        <v>1</v>
      </c>
      <c r="R41" s="220">
        <v>0</v>
      </c>
      <c r="S41" s="220">
        <v>30251.82</v>
      </c>
    </row>
    <row r="42" spans="2:19" s="192" customFormat="1">
      <c r="B42" s="220">
        <v>2</v>
      </c>
      <c r="C42" s="220">
        <v>21</v>
      </c>
      <c r="D42" s="220">
        <v>20</v>
      </c>
      <c r="E42" s="220" t="s">
        <v>439</v>
      </c>
      <c r="F42" s="220">
        <v>1</v>
      </c>
      <c r="G42" s="220">
        <v>83101</v>
      </c>
      <c r="H42" s="220">
        <v>2</v>
      </c>
      <c r="I42" s="220" t="s">
        <v>454</v>
      </c>
      <c r="J42" s="220" t="s">
        <v>455</v>
      </c>
      <c r="K42" s="220" t="s">
        <v>447</v>
      </c>
      <c r="L42" s="220">
        <v>6</v>
      </c>
      <c r="M42" s="220" t="s">
        <v>446</v>
      </c>
      <c r="N42" s="220" t="s">
        <v>444</v>
      </c>
      <c r="O42" s="220">
        <v>11267.93</v>
      </c>
      <c r="P42" s="220">
        <v>0</v>
      </c>
      <c r="Q42" s="220">
        <v>1</v>
      </c>
      <c r="R42" s="220">
        <v>0</v>
      </c>
      <c r="S42" s="220">
        <v>31964.28</v>
      </c>
    </row>
    <row r="43" spans="2:19" s="192" customFormat="1">
      <c r="B43" s="220">
        <v>2</v>
      </c>
      <c r="C43" s="220">
        <v>21</v>
      </c>
      <c r="D43" s="220">
        <v>20</v>
      </c>
      <c r="E43" s="220" t="s">
        <v>439</v>
      </c>
      <c r="F43" s="220">
        <v>1</v>
      </c>
      <c r="G43" s="220">
        <v>83101</v>
      </c>
      <c r="H43" s="220">
        <v>2</v>
      </c>
      <c r="I43" s="220" t="s">
        <v>456</v>
      </c>
      <c r="J43" s="220" t="s">
        <v>457</v>
      </c>
      <c r="K43" s="220" t="s">
        <v>442</v>
      </c>
      <c r="L43" s="220">
        <v>7</v>
      </c>
      <c r="M43" s="220" t="s">
        <v>443</v>
      </c>
      <c r="N43" s="220" t="s">
        <v>444</v>
      </c>
      <c r="O43" s="220">
        <v>8828.4</v>
      </c>
      <c r="P43" s="220">
        <v>0</v>
      </c>
      <c r="Q43" s="220">
        <v>1</v>
      </c>
      <c r="R43" s="220">
        <v>0</v>
      </c>
      <c r="S43" s="220">
        <v>33809.79</v>
      </c>
    </row>
    <row r="44" spans="2:19" s="192" customFormat="1">
      <c r="B44" s="220">
        <v>2</v>
      </c>
      <c r="C44" s="220">
        <v>21</v>
      </c>
      <c r="D44" s="220">
        <v>20</v>
      </c>
      <c r="E44" s="220" t="s">
        <v>439</v>
      </c>
      <c r="F44" s="220">
        <v>1</v>
      </c>
      <c r="G44" s="220">
        <v>83101</v>
      </c>
      <c r="H44" s="220">
        <v>2</v>
      </c>
      <c r="I44" s="220" t="s">
        <v>456</v>
      </c>
      <c r="J44" s="220" t="s">
        <v>457</v>
      </c>
      <c r="K44" s="220" t="s">
        <v>442</v>
      </c>
      <c r="L44" s="220">
        <v>7</v>
      </c>
      <c r="M44" s="220" t="s">
        <v>445</v>
      </c>
      <c r="N44" s="220" t="s">
        <v>444</v>
      </c>
      <c r="O44" s="220">
        <v>9306.8700000000008</v>
      </c>
      <c r="P44" s="220">
        <v>0</v>
      </c>
      <c r="Q44" s="220">
        <v>1</v>
      </c>
      <c r="R44" s="220">
        <v>0</v>
      </c>
      <c r="S44" s="220">
        <v>26485.200000000001</v>
      </c>
    </row>
    <row r="45" spans="2:19" s="192" customFormat="1">
      <c r="B45" s="220">
        <v>2</v>
      </c>
      <c r="C45" s="220">
        <v>21</v>
      </c>
      <c r="D45" s="220">
        <v>20</v>
      </c>
      <c r="E45" s="220" t="s">
        <v>439</v>
      </c>
      <c r="F45" s="220">
        <v>1</v>
      </c>
      <c r="G45" s="220">
        <v>83101</v>
      </c>
      <c r="H45" s="220">
        <v>2</v>
      </c>
      <c r="I45" s="220" t="s">
        <v>456</v>
      </c>
      <c r="J45" s="220" t="s">
        <v>457</v>
      </c>
      <c r="K45" s="220" t="s">
        <v>442</v>
      </c>
      <c r="L45" s="220">
        <v>7</v>
      </c>
      <c r="M45" s="220" t="s">
        <v>446</v>
      </c>
      <c r="N45" s="220" t="s">
        <v>444</v>
      </c>
      <c r="O45" s="220">
        <v>9859.25</v>
      </c>
      <c r="P45" s="220">
        <v>0</v>
      </c>
      <c r="Q45" s="220">
        <v>1</v>
      </c>
      <c r="R45" s="220">
        <v>0</v>
      </c>
      <c r="S45" s="220">
        <v>27920.61</v>
      </c>
    </row>
    <row r="46" spans="2:19" s="192" customFormat="1">
      <c r="B46" s="220">
        <v>2</v>
      </c>
      <c r="C46" s="220">
        <v>21</v>
      </c>
      <c r="D46" s="220">
        <v>20</v>
      </c>
      <c r="E46" s="220" t="s">
        <v>439</v>
      </c>
      <c r="F46" s="220">
        <v>1</v>
      </c>
      <c r="G46" s="220">
        <v>83101</v>
      </c>
      <c r="H46" s="220">
        <v>2</v>
      </c>
      <c r="I46" s="220" t="s">
        <v>456</v>
      </c>
      <c r="J46" s="220" t="s">
        <v>457</v>
      </c>
      <c r="K46" s="220" t="s">
        <v>447</v>
      </c>
      <c r="L46" s="220">
        <v>7</v>
      </c>
      <c r="M46" s="220" t="s">
        <v>443</v>
      </c>
      <c r="N46" s="220" t="s">
        <v>444</v>
      </c>
      <c r="O46" s="220">
        <v>10584.46</v>
      </c>
      <c r="P46" s="220">
        <v>0</v>
      </c>
      <c r="Q46" s="220">
        <v>1</v>
      </c>
      <c r="R46" s="220">
        <v>0</v>
      </c>
      <c r="S46" s="220">
        <v>29577</v>
      </c>
    </row>
    <row r="47" spans="2:19" s="192" customFormat="1">
      <c r="B47" s="220">
        <v>2</v>
      </c>
      <c r="C47" s="220">
        <v>21</v>
      </c>
      <c r="D47" s="220">
        <v>20</v>
      </c>
      <c r="E47" s="220" t="s">
        <v>439</v>
      </c>
      <c r="F47" s="220">
        <v>1</v>
      </c>
      <c r="G47" s="220">
        <v>83101</v>
      </c>
      <c r="H47" s="220">
        <v>2</v>
      </c>
      <c r="I47" s="220" t="s">
        <v>456</v>
      </c>
      <c r="J47" s="220" t="s">
        <v>457</v>
      </c>
      <c r="K47" s="220" t="s">
        <v>447</v>
      </c>
      <c r="L47" s="220">
        <v>7</v>
      </c>
      <c r="M47" s="220" t="s">
        <v>445</v>
      </c>
      <c r="N47" s="220" t="s">
        <v>444</v>
      </c>
      <c r="O47" s="220">
        <v>11182.39</v>
      </c>
      <c r="P47" s="220">
        <v>0</v>
      </c>
      <c r="Q47" s="220">
        <v>1</v>
      </c>
      <c r="R47" s="220">
        <v>0</v>
      </c>
      <c r="S47" s="220">
        <v>31753.38</v>
      </c>
    </row>
    <row r="48" spans="2:19" s="192" customFormat="1">
      <c r="B48" s="220">
        <v>2</v>
      </c>
      <c r="C48" s="220">
        <v>21</v>
      </c>
      <c r="D48" s="220">
        <v>20</v>
      </c>
      <c r="E48" s="220" t="s">
        <v>439</v>
      </c>
      <c r="F48" s="220">
        <v>1</v>
      </c>
      <c r="G48" s="220">
        <v>83101</v>
      </c>
      <c r="H48" s="220">
        <v>2</v>
      </c>
      <c r="I48" s="220" t="s">
        <v>456</v>
      </c>
      <c r="J48" s="220" t="s">
        <v>457</v>
      </c>
      <c r="K48" s="220" t="s">
        <v>447</v>
      </c>
      <c r="L48" s="220">
        <v>7</v>
      </c>
      <c r="M48" s="220" t="s">
        <v>446</v>
      </c>
      <c r="N48" s="220" t="s">
        <v>444</v>
      </c>
      <c r="O48" s="220">
        <v>11182.39</v>
      </c>
      <c r="P48" s="220">
        <v>0</v>
      </c>
      <c r="Q48" s="220">
        <v>1</v>
      </c>
      <c r="R48" s="220">
        <v>0</v>
      </c>
      <c r="S48" s="220">
        <v>33547.17</v>
      </c>
    </row>
    <row r="49" spans="2:19" s="192" customFormat="1">
      <c r="B49" s="220">
        <v>2</v>
      </c>
      <c r="C49" s="220">
        <v>21</v>
      </c>
      <c r="D49" s="220">
        <v>20</v>
      </c>
      <c r="E49" s="220" t="s">
        <v>439</v>
      </c>
      <c r="F49" s="220">
        <v>1</v>
      </c>
      <c r="G49" s="220">
        <v>83101</v>
      </c>
      <c r="H49" s="220">
        <v>2</v>
      </c>
      <c r="I49" s="220" t="s">
        <v>458</v>
      </c>
      <c r="J49" s="220" t="s">
        <v>459</v>
      </c>
      <c r="K49" s="220" t="s">
        <v>442</v>
      </c>
      <c r="L49" s="220">
        <v>9</v>
      </c>
      <c r="M49" s="220" t="s">
        <v>443</v>
      </c>
      <c r="N49" s="220" t="s">
        <v>444</v>
      </c>
      <c r="O49" s="220">
        <v>11707.65</v>
      </c>
      <c r="P49" s="220">
        <v>0</v>
      </c>
      <c r="Q49" s="220">
        <v>1</v>
      </c>
      <c r="R49" s="220">
        <v>0</v>
      </c>
      <c r="S49" s="220">
        <v>35122.949999999997</v>
      </c>
    </row>
    <row r="50" spans="2:19" s="192" customFormat="1">
      <c r="B50" s="220">
        <v>2</v>
      </c>
      <c r="C50" s="220">
        <v>21</v>
      </c>
      <c r="D50" s="220">
        <v>20</v>
      </c>
      <c r="E50" s="220" t="s">
        <v>439</v>
      </c>
      <c r="F50" s="220">
        <v>1</v>
      </c>
      <c r="G50" s="220">
        <v>83101</v>
      </c>
      <c r="H50" s="220">
        <v>2</v>
      </c>
      <c r="I50" s="220" t="s">
        <v>458</v>
      </c>
      <c r="J50" s="220" t="s">
        <v>459</v>
      </c>
      <c r="K50" s="220" t="s">
        <v>442</v>
      </c>
      <c r="L50" s="220">
        <v>9</v>
      </c>
      <c r="M50" s="220" t="s">
        <v>445</v>
      </c>
      <c r="N50" s="220" t="s">
        <v>444</v>
      </c>
      <c r="O50" s="220">
        <v>9480.31</v>
      </c>
      <c r="P50" s="220">
        <v>0</v>
      </c>
      <c r="Q50" s="220">
        <v>1</v>
      </c>
      <c r="R50" s="220">
        <v>0</v>
      </c>
      <c r="S50" s="220">
        <v>28440.93</v>
      </c>
    </row>
    <row r="51" spans="2:19" s="192" customFormat="1">
      <c r="B51" s="220">
        <v>2</v>
      </c>
      <c r="C51" s="220">
        <v>21</v>
      </c>
      <c r="D51" s="220">
        <v>20</v>
      </c>
      <c r="E51" s="220" t="s">
        <v>439</v>
      </c>
      <c r="F51" s="220">
        <v>1</v>
      </c>
      <c r="G51" s="220">
        <v>83101</v>
      </c>
      <c r="H51" s="220">
        <v>2</v>
      </c>
      <c r="I51" s="220" t="s">
        <v>458</v>
      </c>
      <c r="J51" s="220" t="s">
        <v>459</v>
      </c>
      <c r="K51" s="220" t="s">
        <v>442</v>
      </c>
      <c r="L51" s="220">
        <v>9</v>
      </c>
      <c r="M51" s="220" t="s">
        <v>446</v>
      </c>
      <c r="N51" s="220" t="s">
        <v>444</v>
      </c>
      <c r="O51" s="220">
        <v>10011.31</v>
      </c>
      <c r="P51" s="220">
        <v>0</v>
      </c>
      <c r="Q51" s="220">
        <v>1</v>
      </c>
      <c r="R51" s="220">
        <v>0</v>
      </c>
      <c r="S51" s="220">
        <v>30033.93</v>
      </c>
    </row>
    <row r="52" spans="2:19" s="192" customFormat="1">
      <c r="B52" s="220">
        <v>2</v>
      </c>
      <c r="C52" s="220">
        <v>21</v>
      </c>
      <c r="D52" s="220">
        <v>20</v>
      </c>
      <c r="E52" s="220" t="s">
        <v>439</v>
      </c>
      <c r="F52" s="220">
        <v>1</v>
      </c>
      <c r="G52" s="220">
        <v>83101</v>
      </c>
      <c r="H52" s="220">
        <v>2</v>
      </c>
      <c r="I52" s="220" t="s">
        <v>458</v>
      </c>
      <c r="J52" s="220" t="s">
        <v>459</v>
      </c>
      <c r="K52" s="220" t="s">
        <v>447</v>
      </c>
      <c r="L52" s="220">
        <v>9</v>
      </c>
      <c r="M52" s="220" t="s">
        <v>443</v>
      </c>
      <c r="N52" s="220" t="s">
        <v>444</v>
      </c>
      <c r="O52" s="220">
        <v>10609.29</v>
      </c>
      <c r="P52" s="220">
        <v>0</v>
      </c>
      <c r="Q52" s="220">
        <v>1</v>
      </c>
      <c r="R52" s="220">
        <v>0</v>
      </c>
      <c r="S52" s="220">
        <v>31827.87</v>
      </c>
    </row>
    <row r="53" spans="2:19" s="192" customFormat="1">
      <c r="B53" s="220">
        <v>2</v>
      </c>
      <c r="C53" s="220">
        <v>21</v>
      </c>
      <c r="D53" s="220">
        <v>20</v>
      </c>
      <c r="E53" s="220" t="s">
        <v>439</v>
      </c>
      <c r="F53" s="220">
        <v>1</v>
      </c>
      <c r="G53" s="220">
        <v>83101</v>
      </c>
      <c r="H53" s="220">
        <v>2</v>
      </c>
      <c r="I53" s="220" t="s">
        <v>458</v>
      </c>
      <c r="J53" s="220" t="s">
        <v>459</v>
      </c>
      <c r="K53" s="220" t="s">
        <v>447</v>
      </c>
      <c r="L53" s="220">
        <v>9</v>
      </c>
      <c r="M53" s="220" t="s">
        <v>445</v>
      </c>
      <c r="N53" s="220" t="s">
        <v>444</v>
      </c>
      <c r="O53" s="220">
        <v>11392.11</v>
      </c>
      <c r="P53" s="220">
        <v>0</v>
      </c>
      <c r="Q53" s="220">
        <v>1</v>
      </c>
      <c r="R53" s="220">
        <v>0</v>
      </c>
      <c r="S53" s="220">
        <v>34176.33</v>
      </c>
    </row>
    <row r="54" spans="2:19" s="192" customFormat="1">
      <c r="B54" s="220">
        <v>2</v>
      </c>
      <c r="C54" s="220">
        <v>21</v>
      </c>
      <c r="D54" s="220">
        <v>20</v>
      </c>
      <c r="E54" s="220" t="s">
        <v>439</v>
      </c>
      <c r="F54" s="220">
        <v>1</v>
      </c>
      <c r="G54" s="220">
        <v>83101</v>
      </c>
      <c r="H54" s="220">
        <v>2</v>
      </c>
      <c r="I54" s="220" t="s">
        <v>458</v>
      </c>
      <c r="J54" s="220" t="s">
        <v>459</v>
      </c>
      <c r="K54" s="220" t="s">
        <v>447</v>
      </c>
      <c r="L54" s="220">
        <v>9</v>
      </c>
      <c r="M54" s="220" t="s">
        <v>446</v>
      </c>
      <c r="N54" s="220" t="s">
        <v>444</v>
      </c>
      <c r="O54" s="220">
        <v>11892.21</v>
      </c>
      <c r="P54" s="220">
        <v>0</v>
      </c>
      <c r="Q54" s="220">
        <v>1</v>
      </c>
      <c r="R54" s="220">
        <v>0</v>
      </c>
      <c r="S54" s="220">
        <v>35676.36</v>
      </c>
    </row>
    <row r="55" spans="2:19" s="192" customFormat="1">
      <c r="B55" s="220">
        <v>2</v>
      </c>
      <c r="C55" s="220">
        <v>21</v>
      </c>
      <c r="D55" s="220">
        <v>20</v>
      </c>
      <c r="E55" s="220" t="s">
        <v>439</v>
      </c>
      <c r="F55" s="220">
        <v>1</v>
      </c>
      <c r="G55" s="220">
        <v>83101</v>
      </c>
      <c r="H55" s="220">
        <v>2</v>
      </c>
      <c r="I55" s="220" t="s">
        <v>460</v>
      </c>
      <c r="J55" s="220" t="s">
        <v>461</v>
      </c>
      <c r="K55" s="220" t="s">
        <v>442</v>
      </c>
      <c r="L55" s="220">
        <v>9</v>
      </c>
      <c r="M55" s="220" t="s">
        <v>443</v>
      </c>
      <c r="N55" s="220" t="s">
        <v>444</v>
      </c>
      <c r="O55" s="220">
        <v>12598.33</v>
      </c>
      <c r="P55" s="220">
        <v>0</v>
      </c>
      <c r="Q55" s="220">
        <v>1</v>
      </c>
      <c r="R55" s="220">
        <v>0</v>
      </c>
      <c r="S55" s="220">
        <v>37794.99</v>
      </c>
    </row>
    <row r="56" spans="2:19" s="192" customFormat="1">
      <c r="B56" s="220">
        <v>2</v>
      </c>
      <c r="C56" s="220">
        <v>21</v>
      </c>
      <c r="D56" s="220">
        <v>20</v>
      </c>
      <c r="E56" s="220" t="s">
        <v>439</v>
      </c>
      <c r="F56" s="220">
        <v>1</v>
      </c>
      <c r="G56" s="220">
        <v>83101</v>
      </c>
      <c r="H56" s="220">
        <v>2</v>
      </c>
      <c r="I56" s="220" t="s">
        <v>460</v>
      </c>
      <c r="J56" s="220" t="s">
        <v>461</v>
      </c>
      <c r="K56" s="220" t="s">
        <v>442</v>
      </c>
      <c r="L56" s="220">
        <v>9</v>
      </c>
      <c r="M56" s="220" t="s">
        <v>445</v>
      </c>
      <c r="N56" s="220" t="s">
        <v>444</v>
      </c>
      <c r="O56" s="220">
        <v>9480.31</v>
      </c>
      <c r="P56" s="220">
        <v>0</v>
      </c>
      <c r="Q56" s="220">
        <v>1</v>
      </c>
      <c r="R56" s="220">
        <v>0</v>
      </c>
      <c r="S56" s="220">
        <v>28440.93</v>
      </c>
    </row>
    <row r="57" spans="2:19" s="192" customFormat="1">
      <c r="B57" s="220">
        <v>2</v>
      </c>
      <c r="C57" s="220">
        <v>21</v>
      </c>
      <c r="D57" s="220">
        <v>20</v>
      </c>
      <c r="E57" s="220" t="s">
        <v>439</v>
      </c>
      <c r="F57" s="220">
        <v>1</v>
      </c>
      <c r="G57" s="220">
        <v>83101</v>
      </c>
      <c r="H57" s="220">
        <v>2</v>
      </c>
      <c r="I57" s="220" t="s">
        <v>460</v>
      </c>
      <c r="J57" s="220" t="s">
        <v>461</v>
      </c>
      <c r="K57" s="220" t="s">
        <v>442</v>
      </c>
      <c r="L57" s="220">
        <v>9</v>
      </c>
      <c r="M57" s="220" t="s">
        <v>446</v>
      </c>
      <c r="N57" s="220" t="s">
        <v>444</v>
      </c>
      <c r="O57" s="220">
        <v>10011.31</v>
      </c>
      <c r="P57" s="220">
        <v>0</v>
      </c>
      <c r="Q57" s="220">
        <v>1</v>
      </c>
      <c r="R57" s="220">
        <v>0</v>
      </c>
      <c r="S57" s="220">
        <v>30033.963</v>
      </c>
    </row>
    <row r="58" spans="2:19" s="192" customFormat="1">
      <c r="B58" s="220">
        <v>2</v>
      </c>
      <c r="C58" s="220">
        <v>21</v>
      </c>
      <c r="D58" s="220">
        <v>20</v>
      </c>
      <c r="E58" s="220" t="s">
        <v>439</v>
      </c>
      <c r="F58" s="220">
        <v>1</v>
      </c>
      <c r="G58" s="220">
        <v>83101</v>
      </c>
      <c r="H58" s="220">
        <v>2</v>
      </c>
      <c r="I58" s="220" t="s">
        <v>460</v>
      </c>
      <c r="J58" s="220" t="s">
        <v>461</v>
      </c>
      <c r="K58" s="220" t="s">
        <v>447</v>
      </c>
      <c r="L58" s="220">
        <v>9</v>
      </c>
      <c r="M58" s="220" t="s">
        <v>443</v>
      </c>
      <c r="N58" s="220" t="s">
        <v>444</v>
      </c>
      <c r="O58" s="220">
        <v>10609.29</v>
      </c>
      <c r="P58" s="220">
        <v>0</v>
      </c>
      <c r="Q58" s="220">
        <v>1</v>
      </c>
      <c r="R58" s="220">
        <v>0</v>
      </c>
      <c r="S58" s="220">
        <v>31827.87</v>
      </c>
    </row>
    <row r="59" spans="2:19" s="192" customFormat="1">
      <c r="B59" s="220">
        <v>2</v>
      </c>
      <c r="C59" s="220">
        <v>21</v>
      </c>
      <c r="D59" s="220">
        <v>20</v>
      </c>
      <c r="E59" s="220" t="s">
        <v>439</v>
      </c>
      <c r="F59" s="220">
        <v>1</v>
      </c>
      <c r="G59" s="220">
        <v>83101</v>
      </c>
      <c r="H59" s="220">
        <v>2</v>
      </c>
      <c r="I59" s="220" t="s">
        <v>460</v>
      </c>
      <c r="J59" s="220" t="s">
        <v>461</v>
      </c>
      <c r="K59" s="220" t="s">
        <v>447</v>
      </c>
      <c r="L59" s="220">
        <v>9</v>
      </c>
      <c r="M59" s="220" t="s">
        <v>445</v>
      </c>
      <c r="N59" s="220" t="s">
        <v>444</v>
      </c>
      <c r="O59" s="220">
        <v>11392.11</v>
      </c>
      <c r="P59" s="220">
        <v>0</v>
      </c>
      <c r="Q59" s="220">
        <v>1</v>
      </c>
      <c r="R59" s="220">
        <v>0</v>
      </c>
      <c r="S59" s="220">
        <v>34176.33</v>
      </c>
    </row>
    <row r="60" spans="2:19" s="192" customFormat="1">
      <c r="B60" s="220">
        <v>2</v>
      </c>
      <c r="C60" s="220">
        <v>21</v>
      </c>
      <c r="D60" s="220">
        <v>20</v>
      </c>
      <c r="E60" s="220" t="s">
        <v>439</v>
      </c>
      <c r="F60" s="220">
        <v>1</v>
      </c>
      <c r="G60" s="220">
        <v>83101</v>
      </c>
      <c r="H60" s="220">
        <v>2</v>
      </c>
      <c r="I60" s="220" t="s">
        <v>460</v>
      </c>
      <c r="J60" s="220" t="s">
        <v>461</v>
      </c>
      <c r="K60" s="220" t="s">
        <v>447</v>
      </c>
      <c r="L60" s="220">
        <v>9</v>
      </c>
      <c r="M60" s="220" t="s">
        <v>446</v>
      </c>
      <c r="N60" s="220" t="s">
        <v>444</v>
      </c>
      <c r="O60" s="220">
        <v>11892.11</v>
      </c>
      <c r="P60" s="220">
        <v>0</v>
      </c>
      <c r="Q60" s="220">
        <v>1</v>
      </c>
      <c r="R60" s="220">
        <v>0</v>
      </c>
      <c r="S60" s="220">
        <v>35676.629999999997</v>
      </c>
    </row>
    <row r="61" spans="2:19" s="192" customFormat="1">
      <c r="B61" s="220">
        <v>2</v>
      </c>
      <c r="C61" s="220">
        <v>21</v>
      </c>
      <c r="D61" s="220">
        <v>20</v>
      </c>
      <c r="E61" s="220" t="s">
        <v>439</v>
      </c>
      <c r="F61" s="220">
        <v>1</v>
      </c>
      <c r="G61" s="220">
        <v>83101</v>
      </c>
      <c r="H61" s="220">
        <v>2</v>
      </c>
      <c r="I61" s="220" t="s">
        <v>435</v>
      </c>
      <c r="J61" s="220" t="s">
        <v>402</v>
      </c>
      <c r="K61" s="220" t="s">
        <v>442</v>
      </c>
      <c r="L61" s="220">
        <v>13</v>
      </c>
      <c r="M61" s="220" t="s">
        <v>443</v>
      </c>
      <c r="N61" s="220" t="s">
        <v>444</v>
      </c>
      <c r="O61" s="220">
        <v>12598.33</v>
      </c>
      <c r="P61" s="220">
        <v>0</v>
      </c>
      <c r="Q61" s="220">
        <v>1</v>
      </c>
      <c r="R61" s="220">
        <v>0</v>
      </c>
      <c r="S61" s="220">
        <v>37794.99</v>
      </c>
    </row>
    <row r="62" spans="2:19" s="192" customFormat="1">
      <c r="B62" s="220">
        <v>2</v>
      </c>
      <c r="C62" s="220">
        <v>21</v>
      </c>
      <c r="D62" s="220">
        <v>20</v>
      </c>
      <c r="E62" s="220" t="s">
        <v>439</v>
      </c>
      <c r="F62" s="220">
        <v>1</v>
      </c>
      <c r="G62" s="220">
        <v>83101</v>
      </c>
      <c r="H62" s="220">
        <v>2</v>
      </c>
      <c r="I62" s="220" t="s">
        <v>435</v>
      </c>
      <c r="J62" s="220" t="s">
        <v>402</v>
      </c>
      <c r="K62" s="220" t="s">
        <v>442</v>
      </c>
      <c r="L62" s="220">
        <v>13</v>
      </c>
      <c r="M62" s="220" t="s">
        <v>445</v>
      </c>
      <c r="N62" s="220" t="s">
        <v>444</v>
      </c>
      <c r="O62" s="220">
        <v>16766.03</v>
      </c>
      <c r="P62" s="220">
        <v>0</v>
      </c>
      <c r="Q62" s="220">
        <v>1</v>
      </c>
      <c r="R62" s="220">
        <v>0</v>
      </c>
      <c r="S62" s="220">
        <v>50298.09</v>
      </c>
    </row>
    <row r="63" spans="2:19" s="192" customFormat="1">
      <c r="B63" s="220">
        <v>2</v>
      </c>
      <c r="C63" s="220">
        <v>21</v>
      </c>
      <c r="D63" s="220">
        <v>20</v>
      </c>
      <c r="E63" s="220" t="s">
        <v>439</v>
      </c>
      <c r="F63" s="220">
        <v>1</v>
      </c>
      <c r="G63" s="220">
        <v>83101</v>
      </c>
      <c r="H63" s="220">
        <v>2</v>
      </c>
      <c r="I63" s="220" t="s">
        <v>435</v>
      </c>
      <c r="J63" s="220" t="s">
        <v>402</v>
      </c>
      <c r="K63" s="220" t="s">
        <v>442</v>
      </c>
      <c r="L63" s="220">
        <v>13</v>
      </c>
      <c r="M63" s="220" t="s">
        <v>446</v>
      </c>
      <c r="N63" s="220" t="s">
        <v>444</v>
      </c>
      <c r="O63" s="220">
        <v>17703.37</v>
      </c>
      <c r="P63" s="220">
        <v>0</v>
      </c>
      <c r="Q63" s="220">
        <v>1</v>
      </c>
      <c r="R63" s="220">
        <v>0</v>
      </c>
      <c r="S63" s="220">
        <v>53110.11</v>
      </c>
    </row>
    <row r="64" spans="2:19" s="192" customFormat="1">
      <c r="B64" s="220">
        <v>2</v>
      </c>
      <c r="C64" s="220">
        <v>21</v>
      </c>
      <c r="D64" s="220">
        <v>20</v>
      </c>
      <c r="E64" s="220" t="s">
        <v>439</v>
      </c>
      <c r="F64" s="220">
        <v>1</v>
      </c>
      <c r="G64" s="220">
        <v>83101</v>
      </c>
      <c r="H64" s="220">
        <v>2</v>
      </c>
      <c r="I64" s="220" t="s">
        <v>435</v>
      </c>
      <c r="J64" s="220" t="s">
        <v>402</v>
      </c>
      <c r="K64" s="220" t="s">
        <v>447</v>
      </c>
      <c r="L64" s="220">
        <v>13</v>
      </c>
      <c r="M64" s="220" t="s">
        <v>445</v>
      </c>
      <c r="N64" s="220" t="s">
        <v>444</v>
      </c>
      <c r="O64" s="220">
        <v>18763.310000000001</v>
      </c>
      <c r="P64" s="220">
        <v>0</v>
      </c>
      <c r="Q64" s="220">
        <v>1</v>
      </c>
      <c r="R64" s="220">
        <v>0</v>
      </c>
      <c r="S64" s="220">
        <v>56289.93</v>
      </c>
    </row>
    <row r="65" spans="2:19" s="192" customFormat="1">
      <c r="B65" s="220">
        <v>2</v>
      </c>
      <c r="C65" s="220">
        <v>21</v>
      </c>
      <c r="D65" s="220">
        <v>20</v>
      </c>
      <c r="E65" s="220" t="s">
        <v>439</v>
      </c>
      <c r="F65" s="220">
        <v>1</v>
      </c>
      <c r="G65" s="220">
        <v>83101</v>
      </c>
      <c r="H65" s="220">
        <v>2</v>
      </c>
      <c r="I65" s="220" t="s">
        <v>435</v>
      </c>
      <c r="J65" s="220" t="s">
        <v>402</v>
      </c>
      <c r="K65" s="220" t="s">
        <v>447</v>
      </c>
      <c r="L65" s="220">
        <v>13</v>
      </c>
      <c r="M65" s="220" t="s">
        <v>446</v>
      </c>
      <c r="N65" s="220" t="s">
        <v>444</v>
      </c>
      <c r="O65" s="220">
        <v>18763.310000000001</v>
      </c>
      <c r="P65" s="220">
        <v>0</v>
      </c>
      <c r="Q65" s="220">
        <v>1</v>
      </c>
      <c r="R65" s="220">
        <v>0</v>
      </c>
      <c r="S65" s="220">
        <v>51846.12</v>
      </c>
    </row>
    <row r="66" spans="2:19" s="192" customFormat="1">
      <c r="B66" s="220">
        <v>2</v>
      </c>
      <c r="C66" s="220">
        <v>21</v>
      </c>
      <c r="D66" s="220">
        <v>20</v>
      </c>
      <c r="E66" s="220" t="s">
        <v>439</v>
      </c>
      <c r="F66" s="220">
        <v>1</v>
      </c>
      <c r="G66" s="220">
        <v>83101</v>
      </c>
      <c r="H66" s="220">
        <v>2</v>
      </c>
      <c r="I66" s="220" t="s">
        <v>435</v>
      </c>
      <c r="J66" s="220" t="s">
        <v>402</v>
      </c>
      <c r="K66" s="220" t="s">
        <v>447</v>
      </c>
      <c r="L66" s="220">
        <v>13</v>
      </c>
      <c r="M66" s="220" t="s">
        <v>443</v>
      </c>
      <c r="N66" s="220" t="s">
        <v>444</v>
      </c>
      <c r="O66" s="220">
        <v>21022.23</v>
      </c>
      <c r="P66" s="220">
        <v>0</v>
      </c>
      <c r="Q66" s="220">
        <v>1</v>
      </c>
      <c r="R66" s="220">
        <v>0</v>
      </c>
      <c r="S66" s="220">
        <v>63066.69</v>
      </c>
    </row>
    <row r="67" spans="2:19" s="192" customFormat="1">
      <c r="B67" s="220">
        <v>2</v>
      </c>
      <c r="C67" s="220">
        <v>21</v>
      </c>
      <c r="D67" s="220">
        <v>20</v>
      </c>
      <c r="E67" s="220" t="s">
        <v>439</v>
      </c>
      <c r="F67" s="220">
        <v>1</v>
      </c>
      <c r="G67" s="220">
        <v>83101</v>
      </c>
      <c r="H67" s="220">
        <v>2</v>
      </c>
      <c r="I67" s="220" t="s">
        <v>412</v>
      </c>
      <c r="J67" s="220" t="s">
        <v>400</v>
      </c>
      <c r="K67" s="220" t="s">
        <v>442</v>
      </c>
      <c r="L67" s="220">
        <v>15</v>
      </c>
      <c r="M67" s="220" t="s">
        <v>445</v>
      </c>
      <c r="N67" s="220" t="s">
        <v>444</v>
      </c>
      <c r="O67" s="220">
        <v>22280.73</v>
      </c>
      <c r="P67" s="220">
        <v>0</v>
      </c>
      <c r="Q67" s="220">
        <v>1</v>
      </c>
      <c r="R67" s="220">
        <v>0</v>
      </c>
      <c r="S67" s="220">
        <v>66842.19</v>
      </c>
    </row>
    <row r="68" spans="2:19" s="192" customFormat="1">
      <c r="B68" s="220">
        <v>2</v>
      </c>
      <c r="C68" s="220">
        <v>21</v>
      </c>
      <c r="D68" s="220">
        <v>20</v>
      </c>
      <c r="E68" s="220" t="s">
        <v>439</v>
      </c>
      <c r="F68" s="220">
        <v>1</v>
      </c>
      <c r="G68" s="220">
        <v>83101</v>
      </c>
      <c r="H68" s="220">
        <v>2</v>
      </c>
      <c r="I68" s="220" t="s">
        <v>412</v>
      </c>
      <c r="J68" s="220" t="s">
        <v>400</v>
      </c>
      <c r="K68" s="220" t="s">
        <v>442</v>
      </c>
      <c r="L68" s="220">
        <v>15</v>
      </c>
      <c r="M68" s="220" t="s">
        <v>446</v>
      </c>
      <c r="N68" s="220" t="s">
        <v>444</v>
      </c>
      <c r="O68" s="220">
        <v>26130.62</v>
      </c>
      <c r="P68" s="220">
        <v>0</v>
      </c>
      <c r="Q68" s="220">
        <v>1</v>
      </c>
      <c r="R68" s="220">
        <v>0</v>
      </c>
      <c r="S68" s="220">
        <v>78391.86</v>
      </c>
    </row>
    <row r="69" spans="2:19" s="192" customFormat="1">
      <c r="B69" s="220">
        <v>2</v>
      </c>
      <c r="C69" s="220">
        <v>21</v>
      </c>
      <c r="D69" s="220">
        <v>20</v>
      </c>
      <c r="E69" s="220" t="s">
        <v>439</v>
      </c>
      <c r="F69" s="220">
        <v>1</v>
      </c>
      <c r="G69" s="220">
        <v>83101</v>
      </c>
      <c r="H69" s="220">
        <v>2</v>
      </c>
      <c r="I69" s="220" t="s">
        <v>412</v>
      </c>
      <c r="J69" s="220" t="s">
        <v>400</v>
      </c>
      <c r="K69" s="220" t="s">
        <v>442</v>
      </c>
      <c r="L69" s="220">
        <v>15</v>
      </c>
      <c r="M69" s="220" t="s">
        <v>443</v>
      </c>
      <c r="N69" s="220" t="s">
        <v>444</v>
      </c>
      <c r="O69" s="220">
        <v>27293.82</v>
      </c>
      <c r="P69" s="220">
        <v>0</v>
      </c>
      <c r="Q69" s="220">
        <v>1</v>
      </c>
      <c r="R69" s="220">
        <v>0</v>
      </c>
      <c r="S69" s="220">
        <v>78391.86</v>
      </c>
    </row>
    <row r="70" spans="2:19" s="192" customFormat="1">
      <c r="B70" s="220">
        <v>2</v>
      </c>
      <c r="C70" s="220">
        <v>21</v>
      </c>
      <c r="D70" s="220">
        <v>20</v>
      </c>
      <c r="E70" s="220" t="s">
        <v>439</v>
      </c>
      <c r="F70" s="220">
        <v>1</v>
      </c>
      <c r="G70" s="220">
        <v>83101</v>
      </c>
      <c r="H70" s="220">
        <v>2</v>
      </c>
      <c r="I70" s="220" t="s">
        <v>412</v>
      </c>
      <c r="J70" s="220" t="s">
        <v>400</v>
      </c>
      <c r="K70" s="220" t="s">
        <v>447</v>
      </c>
      <c r="L70" s="220">
        <v>15</v>
      </c>
      <c r="M70" s="220" t="s">
        <v>445</v>
      </c>
      <c r="N70" s="220" t="s">
        <v>444</v>
      </c>
      <c r="O70" s="220">
        <v>28930.91</v>
      </c>
      <c r="P70" s="220">
        <v>0</v>
      </c>
      <c r="Q70" s="220">
        <v>1</v>
      </c>
      <c r="R70" s="220">
        <v>0</v>
      </c>
      <c r="S70" s="220">
        <v>86792.73</v>
      </c>
    </row>
    <row r="71" spans="2:19" s="192" customFormat="1">
      <c r="B71" s="220">
        <v>2</v>
      </c>
      <c r="C71" s="220">
        <v>21</v>
      </c>
      <c r="D71" s="220">
        <v>20</v>
      </c>
      <c r="E71" s="220" t="s">
        <v>439</v>
      </c>
      <c r="F71" s="220">
        <v>1</v>
      </c>
      <c r="G71" s="220">
        <v>83101</v>
      </c>
      <c r="H71" s="220">
        <v>2</v>
      </c>
      <c r="I71" s="220" t="s">
        <v>412</v>
      </c>
      <c r="J71" s="220" t="s">
        <v>400</v>
      </c>
      <c r="K71" s="220" t="s">
        <v>447</v>
      </c>
      <c r="L71" s="220">
        <v>15</v>
      </c>
      <c r="M71" s="220" t="s">
        <v>446</v>
      </c>
      <c r="N71" s="220" t="s">
        <v>444</v>
      </c>
      <c r="O71" s="220">
        <v>30695.14</v>
      </c>
      <c r="P71" s="220">
        <v>0</v>
      </c>
      <c r="Q71" s="220">
        <v>1</v>
      </c>
      <c r="R71" s="220">
        <v>0</v>
      </c>
      <c r="S71" s="220">
        <v>92085.42</v>
      </c>
    </row>
    <row r="72" spans="2:19" s="192" customFormat="1">
      <c r="B72" s="220">
        <v>2</v>
      </c>
      <c r="C72" s="220">
        <v>21</v>
      </c>
      <c r="D72" s="220">
        <v>20</v>
      </c>
      <c r="E72" s="220" t="s">
        <v>439</v>
      </c>
      <c r="F72" s="220">
        <v>1</v>
      </c>
      <c r="G72" s="220">
        <v>83101</v>
      </c>
      <c r="H72" s="220">
        <v>2</v>
      </c>
      <c r="I72" s="220" t="s">
        <v>412</v>
      </c>
      <c r="J72" s="220" t="s">
        <v>400</v>
      </c>
      <c r="K72" s="220" t="s">
        <v>447</v>
      </c>
      <c r="L72" s="220">
        <v>15</v>
      </c>
      <c r="M72" s="220" t="s">
        <v>443</v>
      </c>
      <c r="N72" s="220" t="s">
        <v>444</v>
      </c>
      <c r="O72" s="220">
        <v>30899.66</v>
      </c>
      <c r="P72" s="220">
        <v>0</v>
      </c>
      <c r="Q72" s="220">
        <v>1</v>
      </c>
      <c r="R72" s="220">
        <v>0</v>
      </c>
      <c r="S72" s="220">
        <v>92698.98</v>
      </c>
    </row>
    <row r="73" spans="2:19" s="192" customFormat="1">
      <c r="B73" s="220">
        <v>2</v>
      </c>
      <c r="C73" s="220">
        <v>21</v>
      </c>
      <c r="D73" s="220">
        <v>20</v>
      </c>
      <c r="E73" s="220" t="s">
        <v>439</v>
      </c>
      <c r="F73" s="220">
        <v>1</v>
      </c>
      <c r="G73" s="220">
        <v>83101</v>
      </c>
      <c r="H73" s="220">
        <v>2</v>
      </c>
      <c r="I73" s="220" t="s">
        <v>462</v>
      </c>
      <c r="J73" s="220" t="s">
        <v>463</v>
      </c>
      <c r="K73" s="220" t="s">
        <v>442</v>
      </c>
      <c r="L73" s="220">
        <v>6</v>
      </c>
      <c r="M73" s="220" t="s">
        <v>445</v>
      </c>
      <c r="N73" s="220" t="s">
        <v>444</v>
      </c>
      <c r="O73" s="220">
        <v>31341.19</v>
      </c>
      <c r="P73" s="220">
        <v>0</v>
      </c>
      <c r="Q73" s="220">
        <v>1</v>
      </c>
      <c r="R73" s="220">
        <v>0</v>
      </c>
      <c r="S73" s="220">
        <v>94023.57</v>
      </c>
    </row>
    <row r="74" spans="2:19" s="192" customFormat="1">
      <c r="B74" s="220">
        <v>2</v>
      </c>
      <c r="C74" s="220">
        <v>21</v>
      </c>
      <c r="D74" s="220">
        <v>20</v>
      </c>
      <c r="E74" s="220" t="s">
        <v>439</v>
      </c>
      <c r="F74" s="220">
        <v>1</v>
      </c>
      <c r="G74" s="220">
        <v>83101</v>
      </c>
      <c r="H74" s="220">
        <v>2</v>
      </c>
      <c r="I74" s="220" t="s">
        <v>462</v>
      </c>
      <c r="J74" s="220" t="s">
        <v>463</v>
      </c>
      <c r="K74" s="220" t="s">
        <v>442</v>
      </c>
      <c r="L74" s="220">
        <v>6</v>
      </c>
      <c r="M74" s="220" t="s">
        <v>446</v>
      </c>
      <c r="N74" s="220" t="s">
        <v>444</v>
      </c>
      <c r="O74" s="220">
        <v>8480.01</v>
      </c>
      <c r="P74" s="220">
        <v>0</v>
      </c>
      <c r="Q74" s="220">
        <v>1</v>
      </c>
      <c r="R74" s="220">
        <v>0</v>
      </c>
      <c r="S74" s="220">
        <v>25440.03</v>
      </c>
    </row>
    <row r="75" spans="2:19" s="192" customFormat="1">
      <c r="B75" s="220">
        <v>2</v>
      </c>
      <c r="C75" s="220">
        <v>21</v>
      </c>
      <c r="D75" s="220">
        <v>20</v>
      </c>
      <c r="E75" s="220" t="s">
        <v>439</v>
      </c>
      <c r="F75" s="220">
        <v>1</v>
      </c>
      <c r="G75" s="220">
        <v>83101</v>
      </c>
      <c r="H75" s="220">
        <v>2</v>
      </c>
      <c r="I75" s="220" t="s">
        <v>462</v>
      </c>
      <c r="J75" s="220" t="s">
        <v>463</v>
      </c>
      <c r="K75" s="220" t="s">
        <v>442</v>
      </c>
      <c r="L75" s="220">
        <v>6</v>
      </c>
      <c r="M75" s="220" t="s">
        <v>443</v>
      </c>
      <c r="N75" s="220" t="s">
        <v>444</v>
      </c>
      <c r="O75" s="220">
        <v>8956.85</v>
      </c>
      <c r="P75" s="220">
        <v>0</v>
      </c>
      <c r="Q75" s="220">
        <v>1</v>
      </c>
      <c r="R75" s="220">
        <v>0</v>
      </c>
      <c r="S75" s="220">
        <v>26870.55</v>
      </c>
    </row>
    <row r="76" spans="2:19" s="192" customFormat="1">
      <c r="B76" s="220">
        <v>2</v>
      </c>
      <c r="C76" s="220">
        <v>21</v>
      </c>
      <c r="D76" s="220">
        <v>20</v>
      </c>
      <c r="E76" s="220" t="s">
        <v>439</v>
      </c>
      <c r="F76" s="220">
        <v>1</v>
      </c>
      <c r="G76" s="220">
        <v>83101</v>
      </c>
      <c r="H76" s="220">
        <v>2</v>
      </c>
      <c r="I76" s="220" t="s">
        <v>462</v>
      </c>
      <c r="J76" s="220" t="s">
        <v>463</v>
      </c>
      <c r="K76" s="220" t="s">
        <v>447</v>
      </c>
      <c r="L76" s="220">
        <v>6</v>
      </c>
      <c r="M76" s="220" t="s">
        <v>445</v>
      </c>
      <c r="N76" s="220" t="s">
        <v>444</v>
      </c>
      <c r="O76" s="220">
        <v>8956.85</v>
      </c>
      <c r="P76" s="220">
        <v>0</v>
      </c>
      <c r="Q76" s="220">
        <v>1</v>
      </c>
      <c r="R76" s="220">
        <v>0</v>
      </c>
      <c r="S76" s="220">
        <v>28465.8</v>
      </c>
    </row>
    <row r="77" spans="2:19" s="192" customFormat="1">
      <c r="B77" s="220">
        <v>2</v>
      </c>
      <c r="C77" s="220">
        <v>21</v>
      </c>
      <c r="D77" s="220">
        <v>20</v>
      </c>
      <c r="E77" s="220" t="s">
        <v>439</v>
      </c>
      <c r="F77" s="220">
        <v>1</v>
      </c>
      <c r="G77" s="220">
        <v>83101</v>
      </c>
      <c r="H77" s="220">
        <v>2</v>
      </c>
      <c r="I77" s="220" t="s">
        <v>462</v>
      </c>
      <c r="J77" s="220" t="s">
        <v>463</v>
      </c>
      <c r="K77" s="220" t="s">
        <v>447</v>
      </c>
      <c r="L77" s="220">
        <v>6</v>
      </c>
      <c r="M77" s="220" t="s">
        <v>446</v>
      </c>
      <c r="N77" s="220" t="s">
        <v>444</v>
      </c>
      <c r="O77" s="220">
        <v>10083.94</v>
      </c>
      <c r="P77" s="220">
        <v>0</v>
      </c>
      <c r="Q77" s="220">
        <v>1</v>
      </c>
      <c r="R77" s="220">
        <v>0</v>
      </c>
      <c r="S77" s="220">
        <v>30251.82</v>
      </c>
    </row>
    <row r="78" spans="2:19" s="192" customFormat="1">
      <c r="B78" s="220">
        <v>2</v>
      </c>
      <c r="C78" s="220">
        <v>21</v>
      </c>
      <c r="D78" s="220">
        <v>20</v>
      </c>
      <c r="E78" s="220" t="s">
        <v>439</v>
      </c>
      <c r="F78" s="220">
        <v>1</v>
      </c>
      <c r="G78" s="220">
        <v>83101</v>
      </c>
      <c r="H78" s="220">
        <v>2</v>
      </c>
      <c r="I78" s="220" t="s">
        <v>462</v>
      </c>
      <c r="J78" s="220" t="s">
        <v>463</v>
      </c>
      <c r="K78" s="220" t="s">
        <v>447</v>
      </c>
      <c r="L78" s="220">
        <v>6</v>
      </c>
      <c r="M78" s="220" t="s">
        <v>443</v>
      </c>
      <c r="N78" s="220" t="s">
        <v>444</v>
      </c>
      <c r="O78" s="220">
        <v>10654.76</v>
      </c>
      <c r="P78" s="220">
        <v>0</v>
      </c>
      <c r="Q78" s="220">
        <v>1</v>
      </c>
      <c r="R78" s="220">
        <v>0</v>
      </c>
      <c r="S78" s="220">
        <v>31964.28</v>
      </c>
    </row>
    <row r="79" spans="2:19" s="192" customFormat="1">
      <c r="B79" s="220">
        <v>2</v>
      </c>
      <c r="C79" s="220">
        <v>21</v>
      </c>
      <c r="D79" s="220">
        <v>20</v>
      </c>
      <c r="E79" s="220" t="s">
        <v>439</v>
      </c>
      <c r="F79" s="220">
        <v>1</v>
      </c>
      <c r="G79" s="220">
        <v>83101</v>
      </c>
      <c r="H79" s="220">
        <v>2</v>
      </c>
      <c r="I79" s="220" t="s">
        <v>464</v>
      </c>
      <c r="J79" s="220" t="s">
        <v>465</v>
      </c>
      <c r="K79" s="220" t="s">
        <v>442</v>
      </c>
      <c r="L79" s="220">
        <v>5</v>
      </c>
      <c r="M79" s="220" t="s">
        <v>445</v>
      </c>
      <c r="N79" s="220" t="s">
        <v>444</v>
      </c>
      <c r="O79" s="220">
        <v>11267.9</v>
      </c>
      <c r="P79" s="220">
        <v>0</v>
      </c>
      <c r="Q79" s="220">
        <v>1</v>
      </c>
      <c r="R79" s="220">
        <v>0</v>
      </c>
      <c r="S79" s="220">
        <v>33803.79</v>
      </c>
    </row>
    <row r="80" spans="2:19" s="192" customFormat="1">
      <c r="B80" s="220">
        <v>2</v>
      </c>
      <c r="C80" s="220">
        <v>21</v>
      </c>
      <c r="D80" s="220">
        <v>20</v>
      </c>
      <c r="E80" s="220" t="s">
        <v>439</v>
      </c>
      <c r="F80" s="220">
        <v>1</v>
      </c>
      <c r="G80" s="220">
        <v>83101</v>
      </c>
      <c r="H80" s="220">
        <v>2</v>
      </c>
      <c r="I80" s="220" t="s">
        <v>464</v>
      </c>
      <c r="J80" s="220" t="s">
        <v>465</v>
      </c>
      <c r="K80" s="220" t="s">
        <v>442</v>
      </c>
      <c r="L80" s="220">
        <v>5</v>
      </c>
      <c r="M80" s="220" t="s">
        <v>446</v>
      </c>
      <c r="N80" s="220" t="s">
        <v>444</v>
      </c>
      <c r="O80" s="220">
        <v>8151.62</v>
      </c>
      <c r="P80" s="220">
        <v>0</v>
      </c>
      <c r="Q80" s="220">
        <v>1</v>
      </c>
      <c r="R80" s="220">
        <v>0</v>
      </c>
      <c r="S80" s="220">
        <v>24454.86</v>
      </c>
    </row>
    <row r="81" spans="2:19" s="192" customFormat="1">
      <c r="B81" s="220">
        <v>2</v>
      </c>
      <c r="C81" s="220">
        <v>21</v>
      </c>
      <c r="D81" s="220">
        <v>20</v>
      </c>
      <c r="E81" s="220" t="s">
        <v>439</v>
      </c>
      <c r="F81" s="220">
        <v>1</v>
      </c>
      <c r="G81" s="220">
        <v>83101</v>
      </c>
      <c r="H81" s="220">
        <v>2</v>
      </c>
      <c r="I81" s="220" t="s">
        <v>464</v>
      </c>
      <c r="J81" s="220" t="s">
        <v>465</v>
      </c>
      <c r="K81" s="220" t="s">
        <v>442</v>
      </c>
      <c r="L81" s="220">
        <v>5</v>
      </c>
      <c r="M81" s="220" t="s">
        <v>443</v>
      </c>
      <c r="N81" s="220" t="s">
        <v>444</v>
      </c>
      <c r="O81" s="220">
        <v>8610.2099999999991</v>
      </c>
      <c r="P81" s="220">
        <v>0</v>
      </c>
      <c r="Q81" s="220">
        <v>1</v>
      </c>
      <c r="R81" s="220">
        <v>0</v>
      </c>
      <c r="S81" s="220">
        <v>25830.63</v>
      </c>
    </row>
    <row r="82" spans="2:19" s="192" customFormat="1">
      <c r="B82" s="220">
        <v>2</v>
      </c>
      <c r="C82" s="220">
        <v>21</v>
      </c>
      <c r="D82" s="220">
        <v>20</v>
      </c>
      <c r="E82" s="220" t="s">
        <v>439</v>
      </c>
      <c r="F82" s="220">
        <v>1</v>
      </c>
      <c r="G82" s="220">
        <v>83101</v>
      </c>
      <c r="H82" s="220">
        <v>2</v>
      </c>
      <c r="I82" s="220" t="s">
        <v>464</v>
      </c>
      <c r="J82" s="220" t="s">
        <v>465</v>
      </c>
      <c r="K82" s="220" t="s">
        <v>447</v>
      </c>
      <c r="L82" s="220">
        <v>5</v>
      </c>
      <c r="M82" s="220" t="s">
        <v>445</v>
      </c>
      <c r="N82" s="220" t="s">
        <v>444</v>
      </c>
      <c r="O82" s="220">
        <v>9122</v>
      </c>
      <c r="P82" s="220">
        <v>0</v>
      </c>
      <c r="Q82" s="220">
        <v>1</v>
      </c>
      <c r="R82" s="220">
        <v>0</v>
      </c>
      <c r="S82" s="220">
        <v>27366</v>
      </c>
    </row>
    <row r="83" spans="2:19" s="192" customFormat="1">
      <c r="B83" s="220">
        <v>2</v>
      </c>
      <c r="C83" s="220">
        <v>21</v>
      </c>
      <c r="D83" s="220">
        <v>20</v>
      </c>
      <c r="E83" s="220" t="s">
        <v>439</v>
      </c>
      <c r="F83" s="220">
        <v>1</v>
      </c>
      <c r="G83" s="220">
        <v>83101</v>
      </c>
      <c r="H83" s="220">
        <v>2</v>
      </c>
      <c r="I83" s="220" t="s">
        <v>464</v>
      </c>
      <c r="J83" s="220" t="s">
        <v>465</v>
      </c>
      <c r="K83" s="220" t="s">
        <v>447</v>
      </c>
      <c r="L83" s="220">
        <v>5</v>
      </c>
      <c r="M83" s="220" t="s">
        <v>446</v>
      </c>
      <c r="N83" s="220" t="s">
        <v>444</v>
      </c>
      <c r="O83" s="220">
        <v>9822.48</v>
      </c>
      <c r="P83" s="220">
        <v>0</v>
      </c>
      <c r="Q83" s="220">
        <v>1</v>
      </c>
      <c r="R83" s="220">
        <v>0</v>
      </c>
      <c r="S83" s="220">
        <v>29467.439999999999</v>
      </c>
    </row>
    <row r="84" spans="2:19" s="192" customFormat="1">
      <c r="B84" s="220">
        <v>2</v>
      </c>
      <c r="C84" s="220">
        <v>21</v>
      </c>
      <c r="D84" s="220">
        <v>20</v>
      </c>
      <c r="E84" s="220" t="s">
        <v>439</v>
      </c>
      <c r="F84" s="220">
        <v>1</v>
      </c>
      <c r="G84" s="220">
        <v>83101</v>
      </c>
      <c r="H84" s="220">
        <v>2</v>
      </c>
      <c r="I84" s="220" t="s">
        <v>464</v>
      </c>
      <c r="J84" s="220" t="s">
        <v>465</v>
      </c>
      <c r="K84" s="220" t="s">
        <v>447</v>
      </c>
      <c r="L84" s="220">
        <v>5</v>
      </c>
      <c r="M84" s="220" t="s">
        <v>443</v>
      </c>
      <c r="N84" s="220" t="s">
        <v>444</v>
      </c>
      <c r="O84" s="220">
        <v>10371.84</v>
      </c>
      <c r="P84" s="220">
        <v>0</v>
      </c>
      <c r="Q84" s="220">
        <v>1</v>
      </c>
      <c r="R84" s="220">
        <v>0</v>
      </c>
      <c r="S84" s="220">
        <v>31115.52</v>
      </c>
    </row>
    <row r="85" spans="2:19" s="192" customFormat="1">
      <c r="B85" s="220">
        <v>2</v>
      </c>
      <c r="C85" s="220">
        <v>21</v>
      </c>
      <c r="D85" s="220">
        <v>20</v>
      </c>
      <c r="E85" s="220" t="s">
        <v>439</v>
      </c>
      <c r="F85" s="220">
        <v>1</v>
      </c>
      <c r="G85" s="220">
        <v>83101</v>
      </c>
      <c r="H85" s="220">
        <v>2</v>
      </c>
      <c r="I85" s="220" t="s">
        <v>466</v>
      </c>
      <c r="J85" s="220" t="s">
        <v>467</v>
      </c>
      <c r="K85" s="220" t="s">
        <v>442</v>
      </c>
      <c r="L85" s="220">
        <v>11</v>
      </c>
      <c r="M85" s="220" t="s">
        <v>445</v>
      </c>
      <c r="N85" s="220" t="s">
        <v>444</v>
      </c>
      <c r="O85" s="220">
        <v>10993.05</v>
      </c>
      <c r="P85" s="220">
        <v>0</v>
      </c>
      <c r="Q85" s="220">
        <v>1</v>
      </c>
      <c r="R85" s="220">
        <v>0</v>
      </c>
      <c r="S85" s="220">
        <v>32979.15</v>
      </c>
    </row>
    <row r="86" spans="2:19" s="192" customFormat="1">
      <c r="B86" s="220">
        <v>2</v>
      </c>
      <c r="C86" s="220">
        <v>21</v>
      </c>
      <c r="D86" s="220">
        <v>20</v>
      </c>
      <c r="E86" s="220" t="s">
        <v>439</v>
      </c>
      <c r="F86" s="220">
        <v>1</v>
      </c>
      <c r="G86" s="220">
        <v>83101</v>
      </c>
      <c r="H86" s="220">
        <v>2</v>
      </c>
      <c r="I86" s="220" t="s">
        <v>466</v>
      </c>
      <c r="J86" s="220" t="s">
        <v>467</v>
      </c>
      <c r="K86" s="220" t="s">
        <v>442</v>
      </c>
      <c r="L86" s="220">
        <v>11</v>
      </c>
      <c r="M86" s="220" t="s">
        <v>446</v>
      </c>
      <c r="N86" s="220" t="s">
        <v>444</v>
      </c>
      <c r="O86" s="220">
        <v>10288.56</v>
      </c>
      <c r="P86" s="220">
        <v>0</v>
      </c>
      <c r="Q86" s="220">
        <v>1</v>
      </c>
      <c r="R86" s="220">
        <v>0</v>
      </c>
      <c r="S86" s="220">
        <v>30865.68</v>
      </c>
    </row>
    <row r="87" spans="2:19" s="192" customFormat="1">
      <c r="B87" s="220">
        <v>2</v>
      </c>
      <c r="C87" s="220">
        <v>21</v>
      </c>
      <c r="D87" s="220">
        <v>20</v>
      </c>
      <c r="E87" s="220" t="s">
        <v>439</v>
      </c>
      <c r="F87" s="220">
        <v>1</v>
      </c>
      <c r="G87" s="220">
        <v>83101</v>
      </c>
      <c r="H87" s="220">
        <v>2</v>
      </c>
      <c r="I87" s="220" t="s">
        <v>466</v>
      </c>
      <c r="J87" s="220" t="s">
        <v>467</v>
      </c>
      <c r="K87" s="220" t="s">
        <v>442</v>
      </c>
      <c r="L87" s="220">
        <v>11</v>
      </c>
      <c r="M87" s="220" t="s">
        <v>443</v>
      </c>
      <c r="N87" s="220" t="s">
        <v>444</v>
      </c>
      <c r="O87" s="220">
        <v>10869.81</v>
      </c>
      <c r="P87" s="220">
        <v>0</v>
      </c>
      <c r="Q87" s="220">
        <v>1</v>
      </c>
      <c r="R87" s="220">
        <v>0</v>
      </c>
      <c r="S87" s="220">
        <v>32609.43</v>
      </c>
    </row>
    <row r="88" spans="2:19" s="192" customFormat="1">
      <c r="B88" s="220">
        <v>2</v>
      </c>
      <c r="C88" s="220">
        <v>21</v>
      </c>
      <c r="D88" s="220">
        <v>20</v>
      </c>
      <c r="E88" s="220" t="s">
        <v>439</v>
      </c>
      <c r="F88" s="220">
        <v>1</v>
      </c>
      <c r="G88" s="220">
        <v>83101</v>
      </c>
      <c r="H88" s="220">
        <v>2</v>
      </c>
      <c r="I88" s="220" t="s">
        <v>466</v>
      </c>
      <c r="J88" s="220" t="s">
        <v>467</v>
      </c>
      <c r="K88" s="220" t="s">
        <v>447</v>
      </c>
      <c r="L88" s="220">
        <v>11</v>
      </c>
      <c r="M88" s="220" t="s">
        <v>445</v>
      </c>
      <c r="N88" s="220" t="s">
        <v>444</v>
      </c>
      <c r="O88" s="220">
        <v>11375.84</v>
      </c>
      <c r="P88" s="220">
        <v>0</v>
      </c>
      <c r="Q88" s="220">
        <v>1</v>
      </c>
      <c r="R88" s="220">
        <v>0</v>
      </c>
      <c r="S88" s="220">
        <v>34127.519999999997</v>
      </c>
    </row>
    <row r="89" spans="2:19" s="192" customFormat="1">
      <c r="B89" s="220">
        <v>2</v>
      </c>
      <c r="C89" s="220">
        <v>21</v>
      </c>
      <c r="D89" s="220">
        <v>20</v>
      </c>
      <c r="E89" s="220" t="s">
        <v>439</v>
      </c>
      <c r="F89" s="220">
        <v>1</v>
      </c>
      <c r="G89" s="220">
        <v>83101</v>
      </c>
      <c r="H89" s="220">
        <v>2</v>
      </c>
      <c r="I89" s="220" t="s">
        <v>466</v>
      </c>
      <c r="J89" s="220" t="s">
        <v>467</v>
      </c>
      <c r="K89" s="220" t="s">
        <v>447</v>
      </c>
      <c r="L89" s="220">
        <v>11</v>
      </c>
      <c r="M89" s="220" t="s">
        <v>446</v>
      </c>
      <c r="N89" s="220" t="s">
        <v>444</v>
      </c>
      <c r="O89" s="220">
        <v>12075.92</v>
      </c>
      <c r="P89" s="220">
        <v>0</v>
      </c>
      <c r="Q89" s="220">
        <v>1</v>
      </c>
      <c r="R89" s="220">
        <v>0</v>
      </c>
      <c r="S89" s="220">
        <v>36227.760000000002</v>
      </c>
    </row>
    <row r="90" spans="2:19" s="192" customFormat="1">
      <c r="B90" s="220">
        <v>2</v>
      </c>
      <c r="C90" s="220">
        <v>21</v>
      </c>
      <c r="D90" s="220">
        <v>20</v>
      </c>
      <c r="E90" s="220" t="s">
        <v>439</v>
      </c>
      <c r="F90" s="220">
        <v>1</v>
      </c>
      <c r="G90" s="220">
        <v>83101</v>
      </c>
      <c r="H90" s="220">
        <v>2</v>
      </c>
      <c r="I90" s="220" t="s">
        <v>466</v>
      </c>
      <c r="J90" s="220" t="s">
        <v>467</v>
      </c>
      <c r="K90" s="220" t="s">
        <v>447</v>
      </c>
      <c r="L90" s="220">
        <v>11</v>
      </c>
      <c r="M90" s="220" t="s">
        <v>443</v>
      </c>
      <c r="N90" s="220" t="s">
        <v>444</v>
      </c>
      <c r="O90" s="220">
        <v>12752.33</v>
      </c>
      <c r="P90" s="220">
        <v>0</v>
      </c>
      <c r="Q90" s="220">
        <v>1</v>
      </c>
      <c r="R90" s="220">
        <v>0</v>
      </c>
      <c r="S90" s="220">
        <v>38256.99</v>
      </c>
    </row>
    <row r="91" spans="2:19" s="192" customFormat="1">
      <c r="B91" s="220">
        <v>2</v>
      </c>
      <c r="C91" s="220">
        <v>21</v>
      </c>
      <c r="D91" s="220">
        <v>20</v>
      </c>
      <c r="E91" s="220" t="s">
        <v>439</v>
      </c>
      <c r="F91" s="220">
        <v>1</v>
      </c>
      <c r="G91" s="220">
        <v>83101</v>
      </c>
      <c r="H91" s="220">
        <v>2</v>
      </c>
      <c r="I91" s="220" t="s">
        <v>468</v>
      </c>
      <c r="J91" s="220" t="s">
        <v>469</v>
      </c>
      <c r="K91" s="220" t="s">
        <v>442</v>
      </c>
      <c r="L91" s="220">
        <v>6</v>
      </c>
      <c r="M91" s="220" t="s">
        <v>445</v>
      </c>
      <c r="N91" s="220" t="s">
        <v>444</v>
      </c>
      <c r="O91" s="220">
        <v>13509.14</v>
      </c>
      <c r="P91" s="220">
        <v>0</v>
      </c>
      <c r="Q91" s="220">
        <v>1</v>
      </c>
      <c r="R91" s="220">
        <v>0</v>
      </c>
      <c r="S91" s="220">
        <v>40527.42</v>
      </c>
    </row>
    <row r="92" spans="2:19" s="192" customFormat="1">
      <c r="B92" s="220">
        <v>2</v>
      </c>
      <c r="C92" s="220">
        <v>21</v>
      </c>
      <c r="D92" s="220">
        <v>20</v>
      </c>
      <c r="E92" s="220" t="s">
        <v>439</v>
      </c>
      <c r="F92" s="220">
        <v>1</v>
      </c>
      <c r="G92" s="220">
        <v>83101</v>
      </c>
      <c r="H92" s="220">
        <v>2</v>
      </c>
      <c r="I92" s="220" t="s">
        <v>468</v>
      </c>
      <c r="J92" s="220" t="s">
        <v>469</v>
      </c>
      <c r="K92" s="220" t="s">
        <v>442</v>
      </c>
      <c r="L92" s="220">
        <v>6</v>
      </c>
      <c r="M92" s="220" t="s">
        <v>446</v>
      </c>
      <c r="N92" s="220" t="s">
        <v>444</v>
      </c>
      <c r="O92" s="220">
        <v>8480</v>
      </c>
      <c r="P92" s="220">
        <v>0</v>
      </c>
      <c r="Q92" s="220">
        <v>1</v>
      </c>
      <c r="R92" s="220">
        <v>0</v>
      </c>
      <c r="S92" s="220">
        <v>25440.03</v>
      </c>
    </row>
    <row r="93" spans="2:19" s="192" customFormat="1">
      <c r="B93" s="220">
        <v>2</v>
      </c>
      <c r="C93" s="220">
        <v>21</v>
      </c>
      <c r="D93" s="220">
        <v>20</v>
      </c>
      <c r="E93" s="220" t="s">
        <v>439</v>
      </c>
      <c r="F93" s="220">
        <v>1</v>
      </c>
      <c r="G93" s="220">
        <v>83101</v>
      </c>
      <c r="H93" s="220">
        <v>2</v>
      </c>
      <c r="I93" s="220" t="s">
        <v>468</v>
      </c>
      <c r="J93" s="220" t="s">
        <v>469</v>
      </c>
      <c r="K93" s="220" t="s">
        <v>442</v>
      </c>
      <c r="L93" s="220">
        <v>6</v>
      </c>
      <c r="M93" s="220" t="s">
        <v>443</v>
      </c>
      <c r="N93" s="220" t="s">
        <v>444</v>
      </c>
      <c r="O93" s="220">
        <v>8956.85</v>
      </c>
      <c r="P93" s="220">
        <v>0</v>
      </c>
      <c r="Q93" s="220">
        <v>1</v>
      </c>
      <c r="R93" s="220">
        <v>0</v>
      </c>
      <c r="S93" s="220">
        <v>26870.55</v>
      </c>
    </row>
    <row r="94" spans="2:19" s="192" customFormat="1">
      <c r="B94" s="220">
        <v>2</v>
      </c>
      <c r="C94" s="220">
        <v>21</v>
      </c>
      <c r="D94" s="220">
        <v>20</v>
      </c>
      <c r="E94" s="220" t="s">
        <v>439</v>
      </c>
      <c r="F94" s="220">
        <v>1</v>
      </c>
      <c r="G94" s="220">
        <v>83101</v>
      </c>
      <c r="H94" s="220">
        <v>2</v>
      </c>
      <c r="I94" s="220" t="s">
        <v>468</v>
      </c>
      <c r="J94" s="220" t="s">
        <v>469</v>
      </c>
      <c r="K94" s="220" t="s">
        <v>447</v>
      </c>
      <c r="L94" s="220">
        <v>6</v>
      </c>
      <c r="M94" s="220" t="s">
        <v>445</v>
      </c>
      <c r="N94" s="220" t="s">
        <v>444</v>
      </c>
      <c r="O94" s="220">
        <v>94888.6</v>
      </c>
      <c r="P94" s="220">
        <v>0</v>
      </c>
      <c r="Q94" s="220">
        <v>1</v>
      </c>
      <c r="R94" s="220">
        <v>0</v>
      </c>
      <c r="S94" s="220">
        <v>284665.8</v>
      </c>
    </row>
    <row r="95" spans="2:19" s="192" customFormat="1">
      <c r="B95" s="220">
        <v>2</v>
      </c>
      <c r="C95" s="220">
        <v>21</v>
      </c>
      <c r="D95" s="220">
        <v>20</v>
      </c>
      <c r="E95" s="220" t="s">
        <v>439</v>
      </c>
      <c r="F95" s="220">
        <v>1</v>
      </c>
      <c r="G95" s="220">
        <v>83101</v>
      </c>
      <c r="H95" s="220">
        <v>2</v>
      </c>
      <c r="I95" s="220" t="s">
        <v>468</v>
      </c>
      <c r="J95" s="220" t="s">
        <v>469</v>
      </c>
      <c r="K95" s="220" t="s">
        <v>447</v>
      </c>
      <c r="L95" s="220">
        <v>6</v>
      </c>
      <c r="M95" s="220" t="s">
        <v>446</v>
      </c>
      <c r="N95" s="220" t="s">
        <v>444</v>
      </c>
      <c r="O95" s="220">
        <v>10083.94</v>
      </c>
      <c r="P95" s="220">
        <v>0</v>
      </c>
      <c r="Q95" s="220">
        <v>1</v>
      </c>
      <c r="R95" s="220">
        <v>0</v>
      </c>
      <c r="S95" s="220">
        <v>30251.82</v>
      </c>
    </row>
    <row r="96" spans="2:19" s="192" customFormat="1">
      <c r="B96" s="220">
        <v>2</v>
      </c>
      <c r="C96" s="220">
        <v>21</v>
      </c>
      <c r="D96" s="220">
        <v>20</v>
      </c>
      <c r="E96" s="220" t="s">
        <v>439</v>
      </c>
      <c r="F96" s="220">
        <v>1</v>
      </c>
      <c r="G96" s="220">
        <v>83101</v>
      </c>
      <c r="H96" s="220">
        <v>2</v>
      </c>
      <c r="I96" s="220" t="s">
        <v>468</v>
      </c>
      <c r="J96" s="220" t="s">
        <v>469</v>
      </c>
      <c r="K96" s="220" t="s">
        <v>447</v>
      </c>
      <c r="L96" s="220">
        <v>6</v>
      </c>
      <c r="M96" s="220" t="s">
        <v>443</v>
      </c>
      <c r="N96" s="220" t="s">
        <v>444</v>
      </c>
      <c r="O96" s="220">
        <v>10654.76</v>
      </c>
      <c r="P96" s="220">
        <v>0</v>
      </c>
      <c r="Q96" s="220">
        <v>1</v>
      </c>
      <c r="R96" s="220">
        <v>0</v>
      </c>
      <c r="S96" s="220">
        <v>31964.28</v>
      </c>
    </row>
    <row r="97" spans="2:19" s="192" customFormat="1">
      <c r="B97" s="220">
        <v>2</v>
      </c>
      <c r="C97" s="220">
        <v>21</v>
      </c>
      <c r="D97" s="220">
        <v>20</v>
      </c>
      <c r="E97" s="220" t="s">
        <v>439</v>
      </c>
      <c r="F97" s="220">
        <v>1</v>
      </c>
      <c r="G97" s="220">
        <v>83101</v>
      </c>
      <c r="H97" s="220">
        <v>2</v>
      </c>
      <c r="I97" s="220" t="s">
        <v>425</v>
      </c>
      <c r="J97" s="220" t="s">
        <v>470</v>
      </c>
      <c r="K97" s="220" t="s">
        <v>442</v>
      </c>
      <c r="L97" s="220">
        <v>2</v>
      </c>
      <c r="M97" s="220" t="s">
        <v>445</v>
      </c>
      <c r="N97" s="220" t="s">
        <v>444</v>
      </c>
      <c r="O97" s="220">
        <v>11267.93</v>
      </c>
      <c r="P97" s="220">
        <v>0</v>
      </c>
      <c r="Q97" s="220">
        <v>1</v>
      </c>
      <c r="R97" s="220">
        <v>0</v>
      </c>
      <c r="S97" s="220">
        <v>33803.79</v>
      </c>
    </row>
    <row r="98" spans="2:19" s="192" customFormat="1">
      <c r="B98" s="220">
        <v>2</v>
      </c>
      <c r="C98" s="220">
        <v>21</v>
      </c>
      <c r="D98" s="220">
        <v>20</v>
      </c>
      <c r="E98" s="220" t="s">
        <v>439</v>
      </c>
      <c r="F98" s="220">
        <v>1</v>
      </c>
      <c r="G98" s="220">
        <v>83101</v>
      </c>
      <c r="H98" s="220">
        <v>2</v>
      </c>
      <c r="I98" s="220" t="s">
        <v>425</v>
      </c>
      <c r="J98" s="220" t="s">
        <v>470</v>
      </c>
      <c r="K98" s="220" t="s">
        <v>442</v>
      </c>
      <c r="L98" s="220">
        <v>2</v>
      </c>
      <c r="M98" s="220" t="s">
        <v>446</v>
      </c>
      <c r="N98" s="220" t="s">
        <v>444</v>
      </c>
      <c r="O98" s="220">
        <v>7195.66</v>
      </c>
      <c r="P98" s="220">
        <v>0</v>
      </c>
      <c r="Q98" s="220">
        <v>1</v>
      </c>
      <c r="R98" s="220">
        <v>0</v>
      </c>
      <c r="S98" s="220">
        <v>21586.98</v>
      </c>
    </row>
    <row r="99" spans="2:19" s="192" customFormat="1">
      <c r="B99" s="220">
        <v>2</v>
      </c>
      <c r="C99" s="220">
        <v>21</v>
      </c>
      <c r="D99" s="220">
        <v>20</v>
      </c>
      <c r="E99" s="220" t="s">
        <v>439</v>
      </c>
      <c r="F99" s="220">
        <v>1</v>
      </c>
      <c r="G99" s="220">
        <v>83101</v>
      </c>
      <c r="H99" s="220">
        <v>2</v>
      </c>
      <c r="I99" s="220" t="s">
        <v>425</v>
      </c>
      <c r="J99" s="220" t="s">
        <v>470</v>
      </c>
      <c r="K99" s="220" t="s">
        <v>442</v>
      </c>
      <c r="L99" s="220">
        <v>2</v>
      </c>
      <c r="M99" s="220" t="s">
        <v>443</v>
      </c>
      <c r="N99" s="220" t="s">
        <v>444</v>
      </c>
      <c r="O99" s="220">
        <v>7585.02</v>
      </c>
      <c r="P99" s="220">
        <v>0</v>
      </c>
      <c r="Q99" s="220">
        <v>1</v>
      </c>
      <c r="R99" s="220">
        <v>0</v>
      </c>
      <c r="S99" s="220">
        <v>22755.06</v>
      </c>
    </row>
    <row r="100" spans="2:19" s="192" customFormat="1">
      <c r="B100" s="220">
        <v>2</v>
      </c>
      <c r="C100" s="220">
        <v>21</v>
      </c>
      <c r="D100" s="220">
        <v>20</v>
      </c>
      <c r="E100" s="220" t="s">
        <v>439</v>
      </c>
      <c r="F100" s="220">
        <v>1</v>
      </c>
      <c r="G100" s="220">
        <v>83101</v>
      </c>
      <c r="H100" s="220">
        <v>2</v>
      </c>
      <c r="I100" s="220" t="s">
        <v>425</v>
      </c>
      <c r="J100" s="220" t="s">
        <v>470</v>
      </c>
      <c r="K100" s="220" t="s">
        <v>447</v>
      </c>
      <c r="L100" s="220">
        <v>2</v>
      </c>
      <c r="M100" s="220" t="s">
        <v>445</v>
      </c>
      <c r="N100" s="220" t="s">
        <v>444</v>
      </c>
      <c r="O100" s="220">
        <v>8037.3</v>
      </c>
      <c r="P100" s="220">
        <v>0</v>
      </c>
      <c r="Q100" s="220">
        <v>1</v>
      </c>
      <c r="R100" s="220">
        <v>0</v>
      </c>
      <c r="S100" s="220">
        <v>24111.9</v>
      </c>
    </row>
    <row r="101" spans="2:19" s="192" customFormat="1">
      <c r="B101" s="220">
        <v>2</v>
      </c>
      <c r="C101" s="220">
        <v>21</v>
      </c>
      <c r="D101" s="220">
        <v>20</v>
      </c>
      <c r="E101" s="220" t="s">
        <v>439</v>
      </c>
      <c r="F101" s="220">
        <v>1</v>
      </c>
      <c r="G101" s="220">
        <v>83101</v>
      </c>
      <c r="H101" s="220">
        <v>2</v>
      </c>
      <c r="I101" s="220" t="s">
        <v>425</v>
      </c>
      <c r="J101" s="220" t="s">
        <v>470</v>
      </c>
      <c r="K101" s="220" t="s">
        <v>447</v>
      </c>
      <c r="L101" s="220">
        <v>2</v>
      </c>
      <c r="M101" s="220" t="s">
        <v>446</v>
      </c>
      <c r="N101" s="220" t="s">
        <v>444</v>
      </c>
      <c r="O101" s="220">
        <v>8530.24</v>
      </c>
      <c r="P101" s="220">
        <v>0</v>
      </c>
      <c r="Q101" s="220">
        <v>1</v>
      </c>
      <c r="R101" s="220">
        <v>0</v>
      </c>
      <c r="S101" s="220">
        <v>25590.720000000001</v>
      </c>
    </row>
    <row r="102" spans="2:19" s="192" customFormat="1">
      <c r="B102" s="220">
        <v>2</v>
      </c>
      <c r="C102" s="220">
        <v>21</v>
      </c>
      <c r="D102" s="220">
        <v>20</v>
      </c>
      <c r="E102" s="220" t="s">
        <v>439</v>
      </c>
      <c r="F102" s="220">
        <v>1</v>
      </c>
      <c r="G102" s="220">
        <v>83101</v>
      </c>
      <c r="H102" s="220">
        <v>2</v>
      </c>
      <c r="I102" s="220" t="s">
        <v>425</v>
      </c>
      <c r="J102" s="220" t="s">
        <v>470</v>
      </c>
      <c r="K102" s="220" t="s">
        <v>447</v>
      </c>
      <c r="L102" s="220">
        <v>2</v>
      </c>
      <c r="M102" s="220" t="s">
        <v>443</v>
      </c>
      <c r="N102" s="220" t="s">
        <v>444</v>
      </c>
      <c r="O102" s="220">
        <v>9009.7900000000009</v>
      </c>
      <c r="P102" s="220">
        <v>0</v>
      </c>
      <c r="Q102" s="220">
        <v>1</v>
      </c>
      <c r="R102" s="220">
        <v>0</v>
      </c>
      <c r="S102" s="220">
        <v>27029.37</v>
      </c>
    </row>
    <row r="103" spans="2:19" s="192" customFormat="1">
      <c r="B103" s="220">
        <v>2</v>
      </c>
      <c r="C103" s="220">
        <v>21</v>
      </c>
      <c r="D103" s="220">
        <v>20</v>
      </c>
      <c r="E103" s="220" t="s">
        <v>439</v>
      </c>
      <c r="F103" s="220">
        <v>1</v>
      </c>
      <c r="G103" s="220">
        <v>83101</v>
      </c>
      <c r="H103" s="220">
        <v>2</v>
      </c>
      <c r="I103" s="220" t="s">
        <v>471</v>
      </c>
      <c r="J103" s="220" t="s">
        <v>472</v>
      </c>
      <c r="K103" s="220" t="s">
        <v>442</v>
      </c>
      <c r="L103" s="220">
        <v>4</v>
      </c>
      <c r="M103" s="220" t="s">
        <v>445</v>
      </c>
      <c r="N103" s="220" t="s">
        <v>444</v>
      </c>
      <c r="O103" s="220">
        <v>9544.6</v>
      </c>
      <c r="P103" s="220">
        <v>0</v>
      </c>
      <c r="Q103" s="220">
        <v>1</v>
      </c>
      <c r="R103" s="220">
        <v>0</v>
      </c>
      <c r="S103" s="220">
        <v>28633.8</v>
      </c>
    </row>
    <row r="104" spans="2:19" s="192" customFormat="1">
      <c r="B104" s="220">
        <v>2</v>
      </c>
      <c r="C104" s="220">
        <v>21</v>
      </c>
      <c r="D104" s="220">
        <v>20</v>
      </c>
      <c r="E104" s="220" t="s">
        <v>439</v>
      </c>
      <c r="F104" s="220">
        <v>1</v>
      </c>
      <c r="G104" s="220">
        <v>83101</v>
      </c>
      <c r="H104" s="220">
        <v>2</v>
      </c>
      <c r="I104" s="220" t="s">
        <v>471</v>
      </c>
      <c r="J104" s="220" t="s">
        <v>472</v>
      </c>
      <c r="K104" s="220" t="s">
        <v>442</v>
      </c>
      <c r="L104" s="220">
        <v>4</v>
      </c>
      <c r="M104" s="220" t="s">
        <v>446</v>
      </c>
      <c r="N104" s="220" t="s">
        <v>444</v>
      </c>
      <c r="O104" s="220">
        <v>7841.96</v>
      </c>
      <c r="P104" s="220">
        <v>0</v>
      </c>
      <c r="Q104" s="220">
        <v>1</v>
      </c>
      <c r="R104" s="220">
        <v>0</v>
      </c>
      <c r="S104" s="220">
        <v>23525.88</v>
      </c>
    </row>
    <row r="105" spans="2:19" s="192" customFormat="1">
      <c r="B105" s="220">
        <v>2</v>
      </c>
      <c r="C105" s="220">
        <v>21</v>
      </c>
      <c r="D105" s="220">
        <v>20</v>
      </c>
      <c r="E105" s="220" t="s">
        <v>439</v>
      </c>
      <c r="F105" s="220">
        <v>1</v>
      </c>
      <c r="G105" s="220">
        <v>83101</v>
      </c>
      <c r="H105" s="220">
        <v>2</v>
      </c>
      <c r="I105" s="220" t="s">
        <v>471</v>
      </c>
      <c r="J105" s="220" t="s">
        <v>472</v>
      </c>
      <c r="K105" s="220" t="s">
        <v>442</v>
      </c>
      <c r="L105" s="220">
        <v>4</v>
      </c>
      <c r="M105" s="220" t="s">
        <v>443</v>
      </c>
      <c r="N105" s="220" t="s">
        <v>444</v>
      </c>
      <c r="O105" s="220">
        <v>8283.18</v>
      </c>
      <c r="P105" s="220">
        <v>0</v>
      </c>
      <c r="Q105" s="220">
        <v>1</v>
      </c>
      <c r="R105" s="220">
        <v>0</v>
      </c>
      <c r="S105" s="220">
        <v>24849.54</v>
      </c>
    </row>
    <row r="106" spans="2:19" s="192" customFormat="1">
      <c r="B106" s="220">
        <v>2</v>
      </c>
      <c r="C106" s="220">
        <v>21</v>
      </c>
      <c r="D106" s="220">
        <v>20</v>
      </c>
      <c r="E106" s="220" t="s">
        <v>439</v>
      </c>
      <c r="F106" s="220">
        <v>1</v>
      </c>
      <c r="G106" s="220">
        <v>83101</v>
      </c>
      <c r="H106" s="220">
        <v>2</v>
      </c>
      <c r="I106" s="220" t="s">
        <v>471</v>
      </c>
      <c r="J106" s="220" t="s">
        <v>472</v>
      </c>
      <c r="K106" s="220" t="s">
        <v>447</v>
      </c>
      <c r="L106" s="220">
        <v>4</v>
      </c>
      <c r="M106" s="220" t="s">
        <v>445</v>
      </c>
      <c r="N106" s="220" t="s">
        <v>444</v>
      </c>
      <c r="O106" s="220">
        <v>8758.59</v>
      </c>
      <c r="P106" s="220">
        <v>0</v>
      </c>
      <c r="Q106" s="220">
        <v>1</v>
      </c>
      <c r="R106" s="220">
        <v>0</v>
      </c>
      <c r="S106" s="220">
        <v>26275.77</v>
      </c>
    </row>
    <row r="107" spans="2:19" s="192" customFormat="1">
      <c r="B107" s="220">
        <v>2</v>
      </c>
      <c r="C107" s="220">
        <v>21</v>
      </c>
      <c r="D107" s="220">
        <v>20</v>
      </c>
      <c r="E107" s="220" t="s">
        <v>439</v>
      </c>
      <c r="F107" s="220">
        <v>1</v>
      </c>
      <c r="G107" s="220">
        <v>83101</v>
      </c>
      <c r="H107" s="220">
        <v>2</v>
      </c>
      <c r="I107" s="220" t="s">
        <v>471</v>
      </c>
      <c r="J107" s="220" t="s">
        <v>472</v>
      </c>
      <c r="K107" s="220" t="s">
        <v>447</v>
      </c>
      <c r="L107" s="220">
        <v>4</v>
      </c>
      <c r="M107" s="220" t="s">
        <v>446</v>
      </c>
      <c r="N107" s="220" t="s">
        <v>444</v>
      </c>
      <c r="O107" s="220">
        <v>9296.1</v>
      </c>
      <c r="P107" s="220">
        <v>0</v>
      </c>
      <c r="Q107" s="220">
        <v>1</v>
      </c>
      <c r="R107" s="220">
        <v>0</v>
      </c>
      <c r="S107" s="220">
        <v>27888.3</v>
      </c>
    </row>
    <row r="108" spans="2:19" s="192" customFormat="1">
      <c r="B108" s="220">
        <v>2</v>
      </c>
      <c r="C108" s="220">
        <v>21</v>
      </c>
      <c r="D108" s="220">
        <v>20</v>
      </c>
      <c r="E108" s="220" t="s">
        <v>439</v>
      </c>
      <c r="F108" s="220">
        <v>1</v>
      </c>
      <c r="G108" s="220">
        <v>83101</v>
      </c>
      <c r="H108" s="220">
        <v>2</v>
      </c>
      <c r="I108" s="220" t="s">
        <v>471</v>
      </c>
      <c r="J108" s="220" t="s">
        <v>472</v>
      </c>
      <c r="K108" s="220" t="s">
        <v>447</v>
      </c>
      <c r="L108" s="220">
        <v>4</v>
      </c>
      <c r="M108" s="220" t="s">
        <v>446</v>
      </c>
      <c r="N108" s="220" t="s">
        <v>444</v>
      </c>
      <c r="O108" s="220">
        <v>10400.780000000001</v>
      </c>
      <c r="P108" s="220">
        <v>0</v>
      </c>
      <c r="Q108" s="220">
        <v>1</v>
      </c>
      <c r="R108" s="220">
        <v>0</v>
      </c>
      <c r="S108" s="220">
        <v>31202.34</v>
      </c>
    </row>
    <row r="109" spans="2:19" s="192" customFormat="1">
      <c r="B109" s="220">
        <v>2</v>
      </c>
      <c r="C109" s="220">
        <v>21</v>
      </c>
      <c r="D109" s="220">
        <v>20</v>
      </c>
      <c r="E109" s="220" t="s">
        <v>439</v>
      </c>
      <c r="F109" s="220">
        <v>1</v>
      </c>
      <c r="G109" s="220">
        <v>83101</v>
      </c>
      <c r="H109" s="220">
        <v>2</v>
      </c>
      <c r="I109" s="220" t="s">
        <v>417</v>
      </c>
      <c r="J109" s="220" t="s">
        <v>473</v>
      </c>
      <c r="K109" s="220" t="s">
        <v>442</v>
      </c>
      <c r="L109" s="220">
        <v>8</v>
      </c>
      <c r="M109" s="220" t="s">
        <v>443</v>
      </c>
      <c r="N109" s="220" t="s">
        <v>444</v>
      </c>
      <c r="O109" s="220">
        <v>9145.8700000000008</v>
      </c>
      <c r="P109" s="220">
        <v>0</v>
      </c>
      <c r="Q109" s="220">
        <v>1</v>
      </c>
      <c r="R109" s="220">
        <v>0</v>
      </c>
      <c r="S109" s="220">
        <v>27437.61</v>
      </c>
    </row>
    <row r="110" spans="2:19" s="192" customFormat="1">
      <c r="B110" s="220">
        <v>2</v>
      </c>
      <c r="C110" s="220">
        <v>21</v>
      </c>
      <c r="D110" s="220">
        <v>20</v>
      </c>
      <c r="E110" s="220" t="s">
        <v>439</v>
      </c>
      <c r="F110" s="220">
        <v>1</v>
      </c>
      <c r="G110" s="220">
        <v>83101</v>
      </c>
      <c r="H110" s="220">
        <v>2</v>
      </c>
      <c r="I110" s="220" t="s">
        <v>417</v>
      </c>
      <c r="J110" s="220" t="s">
        <v>473</v>
      </c>
      <c r="K110" s="220" t="s">
        <v>442</v>
      </c>
      <c r="L110" s="220">
        <v>8</v>
      </c>
      <c r="M110" s="220" t="s">
        <v>445</v>
      </c>
      <c r="N110" s="220" t="s">
        <v>444</v>
      </c>
      <c r="O110" s="220">
        <v>9658.69</v>
      </c>
      <c r="P110" s="220">
        <v>0</v>
      </c>
      <c r="Q110" s="220">
        <v>1</v>
      </c>
      <c r="R110" s="220">
        <v>0</v>
      </c>
      <c r="S110" s="220">
        <v>28976.07</v>
      </c>
    </row>
    <row r="111" spans="2:19" s="192" customFormat="1">
      <c r="B111" s="220">
        <v>2</v>
      </c>
      <c r="C111" s="220">
        <v>21</v>
      </c>
      <c r="D111" s="220">
        <v>20</v>
      </c>
      <c r="E111" s="220" t="s">
        <v>439</v>
      </c>
      <c r="F111" s="220">
        <v>1</v>
      </c>
      <c r="G111" s="220">
        <v>83101</v>
      </c>
      <c r="H111" s="220">
        <v>2</v>
      </c>
      <c r="I111" s="220" t="s">
        <v>417</v>
      </c>
      <c r="J111" s="220" t="s">
        <v>473</v>
      </c>
      <c r="K111" s="220" t="s">
        <v>442</v>
      </c>
      <c r="L111" s="220">
        <v>8</v>
      </c>
      <c r="M111" s="220" t="s">
        <v>446</v>
      </c>
      <c r="N111" s="220" t="s">
        <v>444</v>
      </c>
      <c r="O111" s="220">
        <v>10231.33</v>
      </c>
      <c r="P111" s="220">
        <v>0</v>
      </c>
      <c r="Q111" s="220">
        <v>1</v>
      </c>
      <c r="R111" s="220">
        <v>0</v>
      </c>
      <c r="S111" s="220">
        <v>30693.99</v>
      </c>
    </row>
    <row r="112" spans="2:19" s="192" customFormat="1">
      <c r="B112" s="220">
        <v>2</v>
      </c>
      <c r="C112" s="220">
        <v>21</v>
      </c>
      <c r="D112" s="220">
        <v>20</v>
      </c>
      <c r="E112" s="220" t="s">
        <v>439</v>
      </c>
      <c r="F112" s="220">
        <v>1</v>
      </c>
      <c r="G112" s="220">
        <v>83101</v>
      </c>
      <c r="H112" s="220">
        <v>2</v>
      </c>
      <c r="I112" s="220" t="s">
        <v>417</v>
      </c>
      <c r="J112" s="220" t="s">
        <v>473</v>
      </c>
      <c r="K112" s="220" t="s">
        <v>447</v>
      </c>
      <c r="L112" s="220">
        <v>8</v>
      </c>
      <c r="M112" s="220" t="s">
        <v>443</v>
      </c>
      <c r="N112" s="220" t="s">
        <v>444</v>
      </c>
      <c r="O112" s="220">
        <v>11002.57</v>
      </c>
      <c r="P112" s="220">
        <v>0</v>
      </c>
      <c r="Q112" s="220">
        <v>1</v>
      </c>
      <c r="R112" s="220">
        <v>0</v>
      </c>
      <c r="S112" s="220">
        <v>33007.71</v>
      </c>
    </row>
    <row r="113" spans="2:19" s="192" customFormat="1">
      <c r="B113" s="220">
        <v>2</v>
      </c>
      <c r="C113" s="220">
        <v>21</v>
      </c>
      <c r="D113" s="220">
        <v>20</v>
      </c>
      <c r="E113" s="220" t="s">
        <v>439</v>
      </c>
      <c r="F113" s="220">
        <v>1</v>
      </c>
      <c r="G113" s="220">
        <v>83101</v>
      </c>
      <c r="H113" s="220">
        <v>2</v>
      </c>
      <c r="I113" s="220" t="s">
        <v>417</v>
      </c>
      <c r="J113" s="220" t="s">
        <v>473</v>
      </c>
      <c r="K113" s="220" t="s">
        <v>447</v>
      </c>
      <c r="L113" s="220">
        <v>8</v>
      </c>
      <c r="M113" s="220" t="s">
        <v>445</v>
      </c>
      <c r="N113" s="220" t="s">
        <v>444</v>
      </c>
      <c r="O113" s="220">
        <v>11480.87</v>
      </c>
      <c r="P113" s="220">
        <v>0</v>
      </c>
      <c r="Q113" s="220">
        <v>1</v>
      </c>
      <c r="R113" s="220">
        <v>0</v>
      </c>
      <c r="S113" s="220">
        <v>34442.61</v>
      </c>
    </row>
    <row r="114" spans="2:19" s="192" customFormat="1">
      <c r="B114" s="220">
        <v>2</v>
      </c>
      <c r="C114" s="220">
        <v>21</v>
      </c>
      <c r="D114" s="220">
        <v>20</v>
      </c>
      <c r="E114" s="220" t="s">
        <v>439</v>
      </c>
      <c r="F114" s="220">
        <v>1</v>
      </c>
      <c r="G114" s="220">
        <v>83101</v>
      </c>
      <c r="H114" s="220">
        <v>2</v>
      </c>
      <c r="I114" s="220" t="s">
        <v>417</v>
      </c>
      <c r="J114" s="220" t="s">
        <v>473</v>
      </c>
      <c r="K114" s="220" t="s">
        <v>447</v>
      </c>
      <c r="L114" s="220">
        <v>8</v>
      </c>
      <c r="M114" s="220" t="s">
        <v>446</v>
      </c>
      <c r="N114" s="220" t="s">
        <v>444</v>
      </c>
      <c r="O114" s="220">
        <v>12150</v>
      </c>
      <c r="P114" s="220">
        <v>0</v>
      </c>
      <c r="Q114" s="220">
        <v>1</v>
      </c>
      <c r="R114" s="220">
        <v>0</v>
      </c>
      <c r="S114" s="220">
        <v>36450</v>
      </c>
    </row>
    <row r="115" spans="2:19" s="192" customFormat="1">
      <c r="B115" s="220">
        <v>2</v>
      </c>
      <c r="C115" s="220">
        <v>21</v>
      </c>
      <c r="D115" s="220">
        <v>20</v>
      </c>
      <c r="E115" s="220" t="s">
        <v>439</v>
      </c>
      <c r="F115" s="220">
        <v>1</v>
      </c>
      <c r="G115" s="220">
        <v>83101</v>
      </c>
      <c r="H115" s="220">
        <v>2</v>
      </c>
      <c r="I115" s="220" t="s">
        <v>474</v>
      </c>
      <c r="J115" s="220" t="s">
        <v>475</v>
      </c>
      <c r="K115" s="220" t="s">
        <v>447</v>
      </c>
      <c r="L115" s="220">
        <v>5</v>
      </c>
      <c r="M115" s="220" t="s">
        <v>443</v>
      </c>
      <c r="N115" s="220" t="s">
        <v>444</v>
      </c>
      <c r="O115" s="220">
        <v>11675.71</v>
      </c>
      <c r="P115" s="220">
        <v>0</v>
      </c>
      <c r="Q115" s="220">
        <v>1</v>
      </c>
      <c r="R115" s="220">
        <v>0</v>
      </c>
      <c r="S115" s="220">
        <v>35027.129999999997</v>
      </c>
    </row>
    <row r="116" spans="2:19" s="192" customFormat="1">
      <c r="B116" s="220">
        <v>2</v>
      </c>
      <c r="C116" s="220">
        <v>21</v>
      </c>
      <c r="D116" s="220">
        <v>20</v>
      </c>
      <c r="E116" s="220" t="s">
        <v>439</v>
      </c>
      <c r="F116" s="220">
        <v>1</v>
      </c>
      <c r="G116" s="220">
        <v>83101</v>
      </c>
      <c r="H116" s="220">
        <v>2</v>
      </c>
      <c r="I116" s="220" t="s">
        <v>474</v>
      </c>
      <c r="J116" s="220" t="s">
        <v>475</v>
      </c>
      <c r="K116" s="220" t="s">
        <v>447</v>
      </c>
      <c r="L116" s="220">
        <v>5</v>
      </c>
      <c r="M116" s="220" t="s">
        <v>445</v>
      </c>
      <c r="N116" s="220" t="s">
        <v>444</v>
      </c>
      <c r="O116" s="220">
        <v>12318.63</v>
      </c>
      <c r="P116" s="220">
        <v>0</v>
      </c>
      <c r="Q116" s="220">
        <v>1</v>
      </c>
      <c r="R116" s="220">
        <v>0</v>
      </c>
      <c r="S116" s="220">
        <v>36955.89</v>
      </c>
    </row>
    <row r="117" spans="2:19" s="192" customFormat="1">
      <c r="B117" s="220">
        <v>2</v>
      </c>
      <c r="C117" s="220">
        <v>21</v>
      </c>
      <c r="D117" s="220">
        <v>20</v>
      </c>
      <c r="E117" s="220" t="s">
        <v>439</v>
      </c>
      <c r="F117" s="220">
        <v>1</v>
      </c>
      <c r="G117" s="220">
        <v>83101</v>
      </c>
      <c r="H117" s="220">
        <v>2</v>
      </c>
      <c r="I117" s="220" t="s">
        <v>474</v>
      </c>
      <c r="J117" s="220" t="s">
        <v>475</v>
      </c>
      <c r="K117" s="220" t="s">
        <v>447</v>
      </c>
      <c r="L117" s="220">
        <v>5</v>
      </c>
      <c r="M117" s="220" t="s">
        <v>446</v>
      </c>
      <c r="N117" s="220" t="s">
        <v>444</v>
      </c>
      <c r="O117" s="220">
        <v>13049.24</v>
      </c>
      <c r="P117" s="220">
        <v>0</v>
      </c>
      <c r="Q117" s="220">
        <v>1</v>
      </c>
      <c r="R117" s="220">
        <v>0</v>
      </c>
      <c r="S117" s="220">
        <v>39147.72</v>
      </c>
    </row>
    <row r="118" spans="2:19" s="192" customFormat="1">
      <c r="B118" s="220">
        <v>2</v>
      </c>
      <c r="C118" s="220">
        <v>21</v>
      </c>
      <c r="D118" s="220">
        <v>20</v>
      </c>
      <c r="E118" s="220" t="s">
        <v>439</v>
      </c>
      <c r="F118" s="220">
        <v>1</v>
      </c>
      <c r="G118" s="220">
        <v>83101</v>
      </c>
      <c r="H118" s="220">
        <v>2</v>
      </c>
      <c r="I118" s="220" t="s">
        <v>450</v>
      </c>
      <c r="J118" s="220" t="s">
        <v>476</v>
      </c>
      <c r="K118" s="220" t="s">
        <v>447</v>
      </c>
      <c r="L118" s="220">
        <v>5</v>
      </c>
      <c r="M118" s="220" t="s">
        <v>443</v>
      </c>
      <c r="N118" s="220" t="s">
        <v>444</v>
      </c>
      <c r="O118" s="220">
        <v>8149.56</v>
      </c>
      <c r="P118" s="220">
        <v>0</v>
      </c>
      <c r="Q118" s="220">
        <v>1</v>
      </c>
      <c r="R118" s="220">
        <v>0</v>
      </c>
      <c r="S118" s="220">
        <v>24448.68</v>
      </c>
    </row>
    <row r="119" spans="2:19" s="192" customFormat="1">
      <c r="B119" s="220">
        <v>2</v>
      </c>
      <c r="C119" s="220">
        <v>21</v>
      </c>
      <c r="D119" s="220">
        <v>20</v>
      </c>
      <c r="E119" s="220" t="s">
        <v>439</v>
      </c>
      <c r="F119" s="220">
        <v>1</v>
      </c>
      <c r="G119" s="220">
        <v>83101</v>
      </c>
      <c r="H119" s="220">
        <v>2</v>
      </c>
      <c r="I119" s="220" t="s">
        <v>450</v>
      </c>
      <c r="J119" s="220" t="s">
        <v>476</v>
      </c>
      <c r="K119" s="220" t="s">
        <v>447</v>
      </c>
      <c r="L119" s="220">
        <v>5</v>
      </c>
      <c r="M119" s="220" t="s">
        <v>445</v>
      </c>
      <c r="N119" s="220" t="s">
        <v>444</v>
      </c>
      <c r="O119" s="220">
        <v>8608.86</v>
      </c>
      <c r="P119" s="220">
        <v>0</v>
      </c>
      <c r="Q119" s="220">
        <v>1</v>
      </c>
      <c r="R119" s="220">
        <v>0</v>
      </c>
      <c r="S119" s="220">
        <v>25826.58</v>
      </c>
    </row>
    <row r="120" spans="2:19" s="192" customFormat="1">
      <c r="B120" s="220">
        <v>2</v>
      </c>
      <c r="C120" s="220">
        <v>21</v>
      </c>
      <c r="D120" s="220">
        <v>20</v>
      </c>
      <c r="E120" s="220" t="s">
        <v>439</v>
      </c>
      <c r="F120" s="220">
        <v>1</v>
      </c>
      <c r="G120" s="220">
        <v>83101</v>
      </c>
      <c r="H120" s="220">
        <v>2</v>
      </c>
      <c r="I120" s="220" t="s">
        <v>450</v>
      </c>
      <c r="J120" s="220" t="s">
        <v>476</v>
      </c>
      <c r="K120" s="220" t="s">
        <v>447</v>
      </c>
      <c r="L120" s="220">
        <v>5</v>
      </c>
      <c r="M120" s="220" t="s">
        <v>446</v>
      </c>
      <c r="N120" s="220" t="s">
        <v>444</v>
      </c>
      <c r="O120" s="220">
        <v>9120.25</v>
      </c>
      <c r="P120" s="220">
        <v>0</v>
      </c>
      <c r="Q120" s="220">
        <v>1</v>
      </c>
      <c r="R120" s="220">
        <v>0</v>
      </c>
      <c r="S120" s="220">
        <v>27360.75</v>
      </c>
    </row>
    <row r="121" spans="2:19" s="192" customFormat="1">
      <c r="B121" s="220">
        <v>2</v>
      </c>
      <c r="C121" s="220">
        <v>21</v>
      </c>
      <c r="D121" s="220">
        <v>20</v>
      </c>
      <c r="E121" s="220" t="s">
        <v>439</v>
      </c>
      <c r="F121" s="220">
        <v>1</v>
      </c>
      <c r="G121" s="220">
        <v>83101</v>
      </c>
      <c r="H121" s="220">
        <v>2</v>
      </c>
      <c r="I121" s="220" t="s">
        <v>450</v>
      </c>
      <c r="J121" s="220" t="s">
        <v>477</v>
      </c>
      <c r="K121" s="220" t="s">
        <v>442</v>
      </c>
      <c r="L121" s="220">
        <v>2</v>
      </c>
      <c r="M121" s="220" t="s">
        <v>443</v>
      </c>
      <c r="N121" s="220" t="s">
        <v>444</v>
      </c>
      <c r="O121" s="220">
        <v>7195.66</v>
      </c>
      <c r="P121" s="220">
        <v>0</v>
      </c>
      <c r="Q121" s="220">
        <v>1</v>
      </c>
      <c r="R121" s="220">
        <v>0</v>
      </c>
      <c r="S121" s="220">
        <v>21586.98</v>
      </c>
    </row>
    <row r="122" spans="2:19" s="192" customFormat="1">
      <c r="B122" s="220">
        <v>2</v>
      </c>
      <c r="C122" s="220">
        <v>21</v>
      </c>
      <c r="D122" s="220">
        <v>20</v>
      </c>
      <c r="E122" s="220" t="s">
        <v>439</v>
      </c>
      <c r="F122" s="220">
        <v>1</v>
      </c>
      <c r="G122" s="220">
        <v>83101</v>
      </c>
      <c r="H122" s="220">
        <v>2</v>
      </c>
      <c r="I122" s="220" t="s">
        <v>450</v>
      </c>
      <c r="J122" s="220" t="s">
        <v>477</v>
      </c>
      <c r="K122" s="220" t="s">
        <v>442</v>
      </c>
      <c r="L122" s="220">
        <v>2</v>
      </c>
      <c r="M122" s="220" t="s">
        <v>445</v>
      </c>
      <c r="N122" s="220" t="s">
        <v>444</v>
      </c>
      <c r="O122" s="220">
        <v>7585.02</v>
      </c>
      <c r="P122" s="220">
        <v>0</v>
      </c>
      <c r="Q122" s="220">
        <v>1</v>
      </c>
      <c r="R122" s="220">
        <v>0</v>
      </c>
      <c r="S122" s="220">
        <v>22755.06</v>
      </c>
    </row>
    <row r="123" spans="2:19" s="192" customFormat="1">
      <c r="B123" s="220">
        <v>2</v>
      </c>
      <c r="C123" s="220">
        <v>21</v>
      </c>
      <c r="D123" s="220">
        <v>20</v>
      </c>
      <c r="E123" s="220" t="s">
        <v>439</v>
      </c>
      <c r="F123" s="220">
        <v>1</v>
      </c>
      <c r="G123" s="220">
        <v>83101</v>
      </c>
      <c r="H123" s="220">
        <v>2</v>
      </c>
      <c r="I123" s="220" t="s">
        <v>450</v>
      </c>
      <c r="J123" s="220" t="s">
        <v>477</v>
      </c>
      <c r="K123" s="220" t="s">
        <v>442</v>
      </c>
      <c r="L123" s="220">
        <v>2</v>
      </c>
      <c r="M123" s="220" t="s">
        <v>446</v>
      </c>
      <c r="N123" s="220" t="s">
        <v>444</v>
      </c>
      <c r="O123" s="220">
        <v>8037.3</v>
      </c>
      <c r="P123" s="220">
        <v>0</v>
      </c>
      <c r="Q123" s="220">
        <v>1</v>
      </c>
      <c r="R123" s="220">
        <v>0</v>
      </c>
      <c r="S123" s="220">
        <v>24111.9</v>
      </c>
    </row>
    <row r="124" spans="2:19" s="192" customFormat="1">
      <c r="B124" s="220">
        <v>2</v>
      </c>
      <c r="C124" s="220">
        <v>21</v>
      </c>
      <c r="D124" s="220">
        <v>20</v>
      </c>
      <c r="E124" s="220" t="s">
        <v>439</v>
      </c>
      <c r="F124" s="220">
        <v>1</v>
      </c>
      <c r="G124" s="220">
        <v>83101</v>
      </c>
      <c r="H124" s="220">
        <v>2</v>
      </c>
      <c r="I124" s="220" t="s">
        <v>450</v>
      </c>
      <c r="J124" s="220" t="s">
        <v>477</v>
      </c>
      <c r="K124" s="220" t="s">
        <v>447</v>
      </c>
      <c r="L124" s="220">
        <v>2</v>
      </c>
      <c r="M124" s="220" t="s">
        <v>443</v>
      </c>
      <c r="N124" s="220" t="s">
        <v>444</v>
      </c>
      <c r="O124" s="220">
        <v>8530.24</v>
      </c>
      <c r="P124" s="220">
        <v>0</v>
      </c>
      <c r="Q124" s="220">
        <v>1</v>
      </c>
      <c r="R124" s="220">
        <v>0</v>
      </c>
      <c r="S124" s="220">
        <v>25590.720000000001</v>
      </c>
    </row>
    <row r="125" spans="2:19" s="192" customFormat="1">
      <c r="B125" s="220">
        <v>2</v>
      </c>
      <c r="C125" s="220">
        <v>21</v>
      </c>
      <c r="D125" s="220">
        <v>20</v>
      </c>
      <c r="E125" s="220" t="s">
        <v>439</v>
      </c>
      <c r="F125" s="220">
        <v>1</v>
      </c>
      <c r="G125" s="220">
        <v>83101</v>
      </c>
      <c r="H125" s="220">
        <v>2</v>
      </c>
      <c r="I125" s="220" t="s">
        <v>450</v>
      </c>
      <c r="J125" s="220" t="s">
        <v>477</v>
      </c>
      <c r="K125" s="220" t="s">
        <v>447</v>
      </c>
      <c r="L125" s="220">
        <v>2</v>
      </c>
      <c r="M125" s="220" t="s">
        <v>445</v>
      </c>
      <c r="N125" s="220" t="s">
        <v>444</v>
      </c>
      <c r="O125" s="220">
        <v>9009.7900000000009</v>
      </c>
      <c r="P125" s="220">
        <v>0</v>
      </c>
      <c r="Q125" s="220">
        <v>1</v>
      </c>
      <c r="R125" s="220">
        <v>0</v>
      </c>
      <c r="S125" s="220">
        <v>27029.37</v>
      </c>
    </row>
    <row r="126" spans="2:19" s="192" customFormat="1">
      <c r="B126" s="220">
        <v>2</v>
      </c>
      <c r="C126" s="220">
        <v>21</v>
      </c>
      <c r="D126" s="220">
        <v>20</v>
      </c>
      <c r="E126" s="220" t="s">
        <v>439</v>
      </c>
      <c r="F126" s="220">
        <v>1</v>
      </c>
      <c r="G126" s="220">
        <v>83101</v>
      </c>
      <c r="H126" s="220">
        <v>2</v>
      </c>
      <c r="I126" s="220" t="s">
        <v>478</v>
      </c>
      <c r="J126" s="220" t="s">
        <v>477</v>
      </c>
      <c r="K126" s="220" t="s">
        <v>447</v>
      </c>
      <c r="L126" s="220">
        <v>2</v>
      </c>
      <c r="M126" s="220" t="s">
        <v>446</v>
      </c>
      <c r="N126" s="220" t="s">
        <v>444</v>
      </c>
      <c r="O126" s="220">
        <v>9544.6</v>
      </c>
      <c r="P126" s="220">
        <v>0</v>
      </c>
      <c r="Q126" s="220">
        <v>1</v>
      </c>
      <c r="R126" s="220">
        <v>0</v>
      </c>
      <c r="S126" s="220">
        <v>28633.8</v>
      </c>
    </row>
    <row r="127" spans="2:19" s="192" customFormat="1">
      <c r="B127" s="220">
        <v>2</v>
      </c>
      <c r="C127" s="220">
        <v>21</v>
      </c>
      <c r="D127" s="220">
        <v>20</v>
      </c>
      <c r="E127" s="220" t="s">
        <v>439</v>
      </c>
      <c r="F127" s="220">
        <v>1</v>
      </c>
      <c r="G127" s="220">
        <v>83101</v>
      </c>
      <c r="H127" s="220">
        <v>2</v>
      </c>
      <c r="I127" s="220" t="s">
        <v>479</v>
      </c>
      <c r="J127" s="220" t="s">
        <v>480</v>
      </c>
      <c r="K127" s="220" t="s">
        <v>442</v>
      </c>
      <c r="L127" s="220">
        <v>8</v>
      </c>
      <c r="M127" s="220" t="s">
        <v>443</v>
      </c>
      <c r="N127" s="220" t="s">
        <v>444</v>
      </c>
      <c r="O127" s="220">
        <v>7199.94</v>
      </c>
      <c r="P127" s="220">
        <v>335.8</v>
      </c>
      <c r="Q127" s="220">
        <v>1</v>
      </c>
      <c r="R127" s="220">
        <v>0</v>
      </c>
      <c r="S127" s="220">
        <v>21599.82</v>
      </c>
    </row>
    <row r="128" spans="2:19" s="192" customFormat="1">
      <c r="B128" s="220">
        <v>2</v>
      </c>
      <c r="C128" s="220">
        <v>21</v>
      </c>
      <c r="D128" s="220">
        <v>20</v>
      </c>
      <c r="E128" s="220" t="s">
        <v>439</v>
      </c>
      <c r="F128" s="220">
        <v>1</v>
      </c>
      <c r="G128" s="220">
        <v>83101</v>
      </c>
      <c r="H128" s="220">
        <v>2</v>
      </c>
      <c r="I128" s="220" t="s">
        <v>479</v>
      </c>
      <c r="J128" s="220" t="s">
        <v>480</v>
      </c>
      <c r="K128" s="220" t="s">
        <v>447</v>
      </c>
      <c r="L128" s="220">
        <v>31</v>
      </c>
      <c r="M128" s="220" t="s">
        <v>445</v>
      </c>
      <c r="N128" s="220" t="s">
        <v>444</v>
      </c>
      <c r="O128" s="220">
        <v>8280.18</v>
      </c>
      <c r="P128" s="220">
        <v>409</v>
      </c>
      <c r="Q128" s="220">
        <v>1</v>
      </c>
      <c r="R128" s="220">
        <v>60</v>
      </c>
      <c r="S128" s="220">
        <v>24840.54</v>
      </c>
    </row>
    <row r="129" spans="2:19" s="192" customFormat="1">
      <c r="B129" s="220">
        <v>2</v>
      </c>
      <c r="C129" s="220">
        <v>21</v>
      </c>
      <c r="D129" s="220">
        <v>20</v>
      </c>
      <c r="E129" s="220" t="s">
        <v>439</v>
      </c>
      <c r="F129" s="220">
        <v>1</v>
      </c>
      <c r="G129" s="220">
        <v>83101</v>
      </c>
      <c r="H129" s="220">
        <v>2</v>
      </c>
      <c r="I129" s="220" t="s">
        <v>481</v>
      </c>
      <c r="J129" s="220" t="s">
        <v>482</v>
      </c>
      <c r="K129" s="220" t="s">
        <v>442</v>
      </c>
      <c r="L129" s="220">
        <v>31</v>
      </c>
      <c r="M129" s="220" t="s">
        <v>446</v>
      </c>
      <c r="N129" s="220" t="s">
        <v>444</v>
      </c>
      <c r="O129" s="220">
        <v>0</v>
      </c>
      <c r="P129" s="220">
        <v>592.4</v>
      </c>
      <c r="Q129" s="220">
        <v>1</v>
      </c>
      <c r="R129" s="220">
        <v>60</v>
      </c>
      <c r="S129" s="220">
        <v>71088</v>
      </c>
    </row>
    <row r="130" spans="2:19" s="192" customFormat="1">
      <c r="B130" s="220">
        <v>2</v>
      </c>
      <c r="C130" s="220">
        <v>21</v>
      </c>
      <c r="D130" s="220">
        <v>20</v>
      </c>
      <c r="E130" s="220" t="s">
        <v>439</v>
      </c>
      <c r="F130" s="220">
        <v>1</v>
      </c>
      <c r="G130" s="220">
        <v>83101</v>
      </c>
      <c r="H130" s="220">
        <v>2</v>
      </c>
      <c r="I130" s="220" t="s">
        <v>481</v>
      </c>
      <c r="J130" s="220" t="s">
        <v>482</v>
      </c>
      <c r="K130" s="220" t="s">
        <v>483</v>
      </c>
      <c r="L130" s="220">
        <v>31</v>
      </c>
      <c r="M130" s="220" t="s">
        <v>443</v>
      </c>
      <c r="N130" s="220" t="s">
        <v>444</v>
      </c>
      <c r="O130" s="220">
        <v>0</v>
      </c>
      <c r="P130" s="220">
        <v>716.65</v>
      </c>
      <c r="Q130" s="220">
        <v>1</v>
      </c>
      <c r="R130" s="220">
        <v>60</v>
      </c>
      <c r="S130" s="220">
        <v>85998</v>
      </c>
    </row>
    <row r="131" spans="2:19" s="192" customFormat="1">
      <c r="B131" s="220">
        <v>2</v>
      </c>
      <c r="C131" s="220">
        <v>21</v>
      </c>
      <c r="D131" s="220">
        <v>20</v>
      </c>
      <c r="E131" s="220" t="s">
        <v>439</v>
      </c>
      <c r="F131" s="220">
        <v>1</v>
      </c>
      <c r="G131" s="220">
        <v>83101</v>
      </c>
      <c r="H131" s="220">
        <v>2</v>
      </c>
      <c r="I131" s="220" t="s">
        <v>484</v>
      </c>
      <c r="J131" s="220" t="s">
        <v>485</v>
      </c>
      <c r="K131" s="220" t="s">
        <v>442</v>
      </c>
      <c r="L131" s="220">
        <v>31</v>
      </c>
      <c r="M131" s="220" t="s">
        <v>445</v>
      </c>
      <c r="N131" s="220" t="s">
        <v>444</v>
      </c>
      <c r="O131" s="220">
        <v>0</v>
      </c>
      <c r="P131" s="220">
        <v>456.75</v>
      </c>
      <c r="Q131" s="220">
        <v>1</v>
      </c>
      <c r="R131" s="220">
        <v>60</v>
      </c>
      <c r="S131" s="220">
        <v>54810</v>
      </c>
    </row>
    <row r="132" spans="2:19" s="192" customFormat="1">
      <c r="B132" s="220">
        <v>2</v>
      </c>
      <c r="C132" s="220">
        <v>21</v>
      </c>
      <c r="D132" s="220">
        <v>20</v>
      </c>
      <c r="E132" s="220" t="s">
        <v>439</v>
      </c>
      <c r="F132" s="220">
        <v>1</v>
      </c>
      <c r="G132" s="220">
        <v>83101</v>
      </c>
      <c r="H132" s="220">
        <v>2</v>
      </c>
      <c r="I132" s="220" t="s">
        <v>484</v>
      </c>
      <c r="J132" s="220" t="s">
        <v>485</v>
      </c>
      <c r="K132" s="220" t="s">
        <v>447</v>
      </c>
      <c r="L132" s="220">
        <v>31</v>
      </c>
      <c r="M132" s="220" t="s">
        <v>446</v>
      </c>
      <c r="N132" s="220" t="s">
        <v>444</v>
      </c>
      <c r="O132" s="220">
        <v>0</v>
      </c>
      <c r="P132" s="220">
        <v>551.20000000000005</v>
      </c>
      <c r="Q132" s="220">
        <v>1</v>
      </c>
      <c r="R132" s="220">
        <v>60</v>
      </c>
      <c r="S132" s="220">
        <v>66144</v>
      </c>
    </row>
    <row r="133" spans="2:19" s="192" customFormat="1">
      <c r="B133" s="220">
        <v>2</v>
      </c>
      <c r="C133" s="220">
        <v>21</v>
      </c>
      <c r="D133" s="220">
        <v>20</v>
      </c>
      <c r="E133" s="220" t="s">
        <v>439</v>
      </c>
      <c r="F133" s="220">
        <v>1</v>
      </c>
      <c r="G133" s="220">
        <v>83101</v>
      </c>
      <c r="H133" s="220">
        <v>2</v>
      </c>
      <c r="I133" s="220" t="s">
        <v>486</v>
      </c>
      <c r="J133" s="220" t="s">
        <v>487</v>
      </c>
      <c r="K133" s="220" t="s">
        <v>442</v>
      </c>
      <c r="L133" s="220">
        <v>31</v>
      </c>
      <c r="M133" s="220" t="s">
        <v>443</v>
      </c>
      <c r="N133" s="220" t="s">
        <v>444</v>
      </c>
      <c r="O133" s="220">
        <v>0</v>
      </c>
      <c r="P133" s="220">
        <v>513.4</v>
      </c>
      <c r="Q133" s="220">
        <v>1</v>
      </c>
      <c r="R133" s="220">
        <v>60</v>
      </c>
      <c r="S133" s="220">
        <v>61608</v>
      </c>
    </row>
    <row r="134" spans="2:19" s="192" customFormat="1">
      <c r="B134" s="220">
        <v>2</v>
      </c>
      <c r="C134" s="220">
        <v>21</v>
      </c>
      <c r="D134" s="220">
        <v>20</v>
      </c>
      <c r="E134" s="220" t="s">
        <v>439</v>
      </c>
      <c r="F134" s="220">
        <v>1</v>
      </c>
      <c r="G134" s="220">
        <v>83101</v>
      </c>
      <c r="H134" s="220">
        <v>2</v>
      </c>
      <c r="I134" s="220" t="s">
        <v>486</v>
      </c>
      <c r="J134" s="220" t="s">
        <v>487</v>
      </c>
      <c r="K134" s="220" t="s">
        <v>447</v>
      </c>
      <c r="L134" s="220">
        <v>31</v>
      </c>
      <c r="M134" s="220" t="s">
        <v>445</v>
      </c>
      <c r="N134" s="220" t="s">
        <v>444</v>
      </c>
      <c r="O134" s="220">
        <v>0</v>
      </c>
      <c r="P134" s="220">
        <v>622.85</v>
      </c>
      <c r="Q134" s="220">
        <v>1</v>
      </c>
      <c r="R134" s="220">
        <v>60</v>
      </c>
      <c r="S134" s="220">
        <v>74742</v>
      </c>
    </row>
    <row r="135" spans="2:19">
      <c r="B135" s="10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24"/>
      <c r="N135" s="53" t="s">
        <v>171</v>
      </c>
      <c r="O135" s="170">
        <f>SUM(O13:O134)</f>
        <v>1405705.9200000004</v>
      </c>
      <c r="P135" s="221"/>
      <c r="Q135" s="634" t="s">
        <v>172</v>
      </c>
      <c r="R135" s="634"/>
      <c r="S135" s="213">
        <f>SUM(S13:S134)</f>
        <v>4625144.1329999985</v>
      </c>
    </row>
    <row r="136" spans="2:19"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4"/>
      <c r="N136" s="53" t="s">
        <v>254</v>
      </c>
      <c r="O136" s="212">
        <f>SUM(P127:P134)</f>
        <v>4198.05</v>
      </c>
      <c r="P136" s="92"/>
      <c r="Q136" s="24"/>
      <c r="R136" s="25"/>
      <c r="S136" s="26"/>
    </row>
    <row r="137" spans="2:19"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106"/>
      <c r="N137" s="106"/>
      <c r="O137" s="106"/>
      <c r="P137" s="106"/>
      <c r="Q137" s="106"/>
      <c r="R137" s="106"/>
      <c r="S137" s="107"/>
    </row>
    <row r="138" spans="2:19">
      <c r="B138" s="28" t="s">
        <v>134</v>
      </c>
      <c r="C138" s="36"/>
      <c r="D138" s="36"/>
      <c r="E138" s="36"/>
      <c r="F138" s="95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</row>
    <row r="139" spans="2:19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</row>
    <row r="140" spans="2:19">
      <c r="B140" s="7"/>
      <c r="C140" s="8"/>
      <c r="D140" s="8"/>
      <c r="E140" s="9"/>
    </row>
    <row r="141" spans="2:19">
      <c r="B141" s="606" t="s">
        <v>395</v>
      </c>
      <c r="C141" s="607"/>
      <c r="D141" s="607"/>
      <c r="E141" s="608"/>
    </row>
    <row r="142" spans="2:19">
      <c r="B142" s="609" t="s">
        <v>37</v>
      </c>
      <c r="C142" s="610"/>
      <c r="D142" s="610"/>
      <c r="E142" s="611"/>
    </row>
    <row r="143" spans="2:19">
      <c r="B143" s="164"/>
      <c r="C143" s="165"/>
      <c r="D143" s="165"/>
      <c r="E143" s="166"/>
    </row>
    <row r="144" spans="2:19">
      <c r="B144" s="606" t="s">
        <v>3079</v>
      </c>
      <c r="C144" s="607"/>
      <c r="D144" s="607"/>
      <c r="E144" s="608"/>
    </row>
    <row r="145" spans="2:5">
      <c r="B145" s="609" t="s">
        <v>38</v>
      </c>
      <c r="C145" s="610"/>
      <c r="D145" s="610"/>
      <c r="E145" s="611"/>
    </row>
    <row r="146" spans="2:5">
      <c r="B146" s="164"/>
      <c r="C146" s="165"/>
      <c r="D146" s="165"/>
      <c r="E146" s="166"/>
    </row>
    <row r="147" spans="2:5">
      <c r="B147" s="606"/>
      <c r="C147" s="607"/>
      <c r="D147" s="607"/>
      <c r="E147" s="608"/>
    </row>
    <row r="148" spans="2:5">
      <c r="B148" s="609" t="s">
        <v>39</v>
      </c>
      <c r="C148" s="610"/>
      <c r="D148" s="610"/>
      <c r="E148" s="611"/>
    </row>
    <row r="149" spans="2:5">
      <c r="B149" s="164"/>
      <c r="C149" s="165"/>
      <c r="D149" s="165"/>
      <c r="E149" s="166"/>
    </row>
    <row r="150" spans="2:5">
      <c r="B150" s="626" t="s">
        <v>3080</v>
      </c>
      <c r="C150" s="627"/>
      <c r="D150" s="627"/>
      <c r="E150" s="628"/>
    </row>
    <row r="151" spans="2:5">
      <c r="B151" s="609" t="s">
        <v>269</v>
      </c>
      <c r="C151" s="610"/>
      <c r="D151" s="610"/>
      <c r="E151" s="611"/>
    </row>
    <row r="152" spans="2:5">
      <c r="B152" s="606"/>
      <c r="C152" s="607"/>
      <c r="D152" s="607"/>
      <c r="E152" s="608"/>
    </row>
  </sheetData>
  <sheetProtection insertRows="0" deleteRows="0" autoFilter="0"/>
  <mergeCells count="29">
    <mergeCell ref="B152:E152"/>
    <mergeCell ref="B141:E141"/>
    <mergeCell ref="B142:E142"/>
    <mergeCell ref="B144:E144"/>
    <mergeCell ref="B145:E145"/>
    <mergeCell ref="B147:E147"/>
    <mergeCell ref="B148:E148"/>
    <mergeCell ref="B150:E150"/>
    <mergeCell ref="B151:E151"/>
    <mergeCell ref="S11:S12"/>
    <mergeCell ref="B8:J8"/>
    <mergeCell ref="Q135:R135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disablePrompts="1"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R58"/>
  <sheetViews>
    <sheetView showGridLines="0" view="pageBreakPreview" topLeftCell="B1" zoomScale="90" zoomScaleNormal="70" zoomScaleSheetLayoutView="90" workbookViewId="0">
      <pane ySplit="12" topLeftCell="A37" activePane="bottomLeft" state="frozen"/>
      <selection activeCell="Q23" sqref="Q23"/>
      <selection pane="bottomLeft" activeCell="J51" sqref="J51"/>
    </sheetView>
  </sheetViews>
  <sheetFormatPr baseColWidth="10" defaultRowHeight="15"/>
  <cols>
    <col min="1" max="1" width="1.7109375" customWidth="1"/>
    <col min="2" max="2" width="15.7109375" customWidth="1"/>
    <col min="3" max="3" width="11" customWidth="1"/>
    <col min="4" max="4" width="40.57031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5" customHeight="1"/>
    <row r="7" spans="2:18">
      <c r="B7" s="222" t="s">
        <v>173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674" t="str">
        <f>'Caratula Resumen'!E16</f>
        <v>CHIHUAHUA</v>
      </c>
      <c r="P7" s="674"/>
      <c r="Q7" s="674"/>
      <c r="R7" s="225"/>
    </row>
    <row r="8" spans="2:18">
      <c r="B8" s="678" t="str">
        <f>'Caratula Resumen'!E17</f>
        <v>Fondo de Aportaciones para la Educación Tecnológica y de Adultos/Colegio Nacional de Educación Profesional Técnica (FAETA/CONALEP)</v>
      </c>
      <c r="C8" s="679"/>
      <c r="D8" s="679"/>
      <c r="E8" s="679"/>
      <c r="F8" s="679"/>
      <c r="G8" s="679"/>
      <c r="H8" s="679"/>
      <c r="I8" s="679"/>
      <c r="J8" s="679"/>
      <c r="K8" s="226"/>
      <c r="L8" s="226"/>
      <c r="M8" s="226"/>
      <c r="N8" s="226"/>
      <c r="O8" s="676" t="str">
        <f>'Caratula Resumen'!E18</f>
        <v>1er. Trimestre 2026</v>
      </c>
      <c r="P8" s="676"/>
      <c r="Q8" s="676"/>
      <c r="R8" s="232"/>
    </row>
    <row r="9" spans="2:18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>
      <c r="B11" s="677" t="s">
        <v>174</v>
      </c>
      <c r="C11" s="669" t="s">
        <v>175</v>
      </c>
      <c r="D11" s="669" t="s">
        <v>176</v>
      </c>
      <c r="E11" s="669" t="s">
        <v>177</v>
      </c>
      <c r="F11" s="669" t="s">
        <v>178</v>
      </c>
      <c r="G11" s="669" t="s">
        <v>179</v>
      </c>
      <c r="H11" s="669" t="s">
        <v>128</v>
      </c>
      <c r="I11" s="669" t="s">
        <v>129</v>
      </c>
      <c r="J11" s="670" t="s">
        <v>180</v>
      </c>
      <c r="K11" s="670"/>
      <c r="L11" s="670"/>
      <c r="M11" s="670"/>
      <c r="N11" s="670"/>
      <c r="O11" s="670" t="s">
        <v>181</v>
      </c>
      <c r="P11" s="670"/>
      <c r="Q11" s="670"/>
      <c r="R11" s="669" t="s">
        <v>182</v>
      </c>
    </row>
    <row r="12" spans="2:18" ht="82.5" customHeight="1">
      <c r="B12" s="677"/>
      <c r="C12" s="669"/>
      <c r="D12" s="669"/>
      <c r="E12" s="669"/>
      <c r="F12" s="669"/>
      <c r="G12" s="669"/>
      <c r="H12" s="669"/>
      <c r="I12" s="669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669"/>
    </row>
    <row r="13" spans="2:18" s="192" customFormat="1">
      <c r="B13" s="220">
        <v>1</v>
      </c>
      <c r="C13" s="220" t="s">
        <v>425</v>
      </c>
      <c r="D13" s="220" t="s">
        <v>406</v>
      </c>
      <c r="E13" s="220" t="s">
        <v>444</v>
      </c>
      <c r="F13" s="220">
        <v>1003</v>
      </c>
      <c r="G13" s="220">
        <v>27</v>
      </c>
      <c r="H13" s="220" t="s">
        <v>488</v>
      </c>
      <c r="I13" s="220" t="s">
        <v>488</v>
      </c>
      <c r="J13" s="220">
        <v>202405</v>
      </c>
      <c r="K13" s="220">
        <v>999999</v>
      </c>
      <c r="L13" s="220">
        <v>8871.4599999999991</v>
      </c>
      <c r="M13" s="220">
        <v>0</v>
      </c>
      <c r="N13" s="220">
        <v>0</v>
      </c>
      <c r="O13" s="220">
        <v>0</v>
      </c>
      <c r="P13" s="220">
        <v>40</v>
      </c>
      <c r="Q13" s="220">
        <v>0</v>
      </c>
      <c r="R13" s="220">
        <v>20260330</v>
      </c>
    </row>
    <row r="14" spans="2:18" s="192" customFormat="1">
      <c r="B14" s="220">
        <v>1</v>
      </c>
      <c r="C14" s="220" t="s">
        <v>425</v>
      </c>
      <c r="D14" s="220" t="s">
        <v>406</v>
      </c>
      <c r="E14" s="220" t="s">
        <v>444</v>
      </c>
      <c r="F14" s="220">
        <v>1003</v>
      </c>
      <c r="G14" s="220">
        <v>27</v>
      </c>
      <c r="H14" s="220" t="s">
        <v>488</v>
      </c>
      <c r="I14" s="220" t="s">
        <v>488</v>
      </c>
      <c r="J14" s="220">
        <v>202403</v>
      </c>
      <c r="K14" s="220">
        <v>999999</v>
      </c>
      <c r="L14" s="220">
        <v>8871.4599999999991</v>
      </c>
      <c r="M14" s="220">
        <v>0</v>
      </c>
      <c r="N14" s="220">
        <v>0</v>
      </c>
      <c r="O14" s="220">
        <v>0</v>
      </c>
      <c r="P14" s="220">
        <v>40</v>
      </c>
      <c r="Q14" s="220">
        <v>0</v>
      </c>
      <c r="R14" s="220">
        <v>20260330</v>
      </c>
    </row>
    <row r="15" spans="2:18" s="192" customFormat="1">
      <c r="B15" s="220">
        <v>1</v>
      </c>
      <c r="C15" s="220" t="s">
        <v>471</v>
      </c>
      <c r="D15" s="220" t="s">
        <v>489</v>
      </c>
      <c r="E15" s="220" t="s">
        <v>444</v>
      </c>
      <c r="F15" s="220">
        <v>1003</v>
      </c>
      <c r="G15" s="220">
        <v>27</v>
      </c>
      <c r="H15" s="220" t="s">
        <v>490</v>
      </c>
      <c r="I15" s="220" t="s">
        <v>490</v>
      </c>
      <c r="J15" s="220">
        <v>202203</v>
      </c>
      <c r="K15" s="220">
        <v>999999</v>
      </c>
      <c r="L15" s="220">
        <v>9667.9599999999991</v>
      </c>
      <c r="M15" s="220">
        <v>0</v>
      </c>
      <c r="N15" s="220">
        <v>0</v>
      </c>
      <c r="O15" s="220">
        <v>0</v>
      </c>
      <c r="P15" s="220">
        <v>40</v>
      </c>
      <c r="Q15" s="220">
        <v>0</v>
      </c>
      <c r="R15" s="220">
        <v>20260330</v>
      </c>
    </row>
    <row r="16" spans="2:18" s="192" customFormat="1">
      <c r="B16" s="220">
        <v>1</v>
      </c>
      <c r="C16" s="220" t="s">
        <v>471</v>
      </c>
      <c r="D16" s="220" t="s">
        <v>489</v>
      </c>
      <c r="E16" s="220" t="s">
        <v>444</v>
      </c>
      <c r="F16" s="220">
        <v>1003</v>
      </c>
      <c r="G16" s="220">
        <v>27</v>
      </c>
      <c r="H16" s="220" t="s">
        <v>490</v>
      </c>
      <c r="I16" s="220" t="s">
        <v>490</v>
      </c>
      <c r="J16" s="220">
        <v>202312</v>
      </c>
      <c r="K16" s="220">
        <v>999999</v>
      </c>
      <c r="L16" s="220">
        <v>9667.9599999999991</v>
      </c>
      <c r="M16" s="220">
        <v>0</v>
      </c>
      <c r="N16" s="220">
        <v>0</v>
      </c>
      <c r="O16" s="220">
        <v>0</v>
      </c>
      <c r="P16" s="220">
        <v>40</v>
      </c>
      <c r="Q16" s="220">
        <v>0</v>
      </c>
      <c r="R16" s="220">
        <v>20260330</v>
      </c>
    </row>
    <row r="17" spans="2:18" s="192" customFormat="1">
      <c r="B17" s="220">
        <v>1</v>
      </c>
      <c r="C17" s="220" t="s">
        <v>471</v>
      </c>
      <c r="D17" s="220" t="s">
        <v>489</v>
      </c>
      <c r="E17" s="220" t="s">
        <v>444</v>
      </c>
      <c r="F17" s="220">
        <v>1003</v>
      </c>
      <c r="G17" s="220">
        <v>27</v>
      </c>
      <c r="H17" s="220" t="s">
        <v>488</v>
      </c>
      <c r="I17" s="220" t="s">
        <v>488</v>
      </c>
      <c r="J17" s="220">
        <v>202215</v>
      </c>
      <c r="K17" s="220">
        <v>999999</v>
      </c>
      <c r="L17" s="220">
        <v>9667.9599999999991</v>
      </c>
      <c r="M17" s="220">
        <v>0</v>
      </c>
      <c r="N17" s="220">
        <v>0</v>
      </c>
      <c r="O17" s="220">
        <v>0</v>
      </c>
      <c r="P17" s="220">
        <v>40</v>
      </c>
      <c r="Q17" s="220">
        <v>0</v>
      </c>
      <c r="R17" s="220">
        <v>20260330</v>
      </c>
    </row>
    <row r="18" spans="2:18" s="192" customFormat="1">
      <c r="B18" s="220">
        <v>1</v>
      </c>
      <c r="C18" s="220" t="s">
        <v>464</v>
      </c>
      <c r="D18" s="220" t="s">
        <v>465</v>
      </c>
      <c r="E18" s="220" t="s">
        <v>444</v>
      </c>
      <c r="F18" s="220">
        <v>1003</v>
      </c>
      <c r="G18" s="220">
        <v>27</v>
      </c>
      <c r="H18" s="220" t="s">
        <v>491</v>
      </c>
      <c r="I18" s="220" t="s">
        <v>491</v>
      </c>
      <c r="J18" s="220">
        <v>201712</v>
      </c>
      <c r="K18" s="220">
        <v>999999</v>
      </c>
      <c r="L18" s="220">
        <v>11432.76</v>
      </c>
      <c r="M18" s="220">
        <v>0</v>
      </c>
      <c r="N18" s="220">
        <v>0</v>
      </c>
      <c r="O18" s="220">
        <v>0</v>
      </c>
      <c r="P18" s="220">
        <v>40</v>
      </c>
      <c r="Q18" s="220">
        <v>0</v>
      </c>
      <c r="R18" s="220">
        <v>20260330</v>
      </c>
    </row>
    <row r="19" spans="2:18" s="192" customFormat="1">
      <c r="B19" s="220">
        <v>1</v>
      </c>
      <c r="C19" s="220" t="s">
        <v>440</v>
      </c>
      <c r="D19" s="220" t="s">
        <v>492</v>
      </c>
      <c r="E19" s="220" t="s">
        <v>444</v>
      </c>
      <c r="F19" s="220">
        <v>1003</v>
      </c>
      <c r="G19" s="220">
        <v>27</v>
      </c>
      <c r="H19" s="220" t="s">
        <v>491</v>
      </c>
      <c r="I19" s="220" t="s">
        <v>491</v>
      </c>
      <c r="J19" s="220">
        <v>199815</v>
      </c>
      <c r="K19" s="220">
        <v>999999</v>
      </c>
      <c r="L19" s="220">
        <v>11432.76</v>
      </c>
      <c r="M19" s="220">
        <v>0</v>
      </c>
      <c r="N19" s="220">
        <v>0</v>
      </c>
      <c r="O19" s="220">
        <v>0</v>
      </c>
      <c r="P19" s="220">
        <v>40</v>
      </c>
      <c r="Q19" s="220">
        <v>0</v>
      </c>
      <c r="R19" s="220">
        <v>20260330</v>
      </c>
    </row>
    <row r="20" spans="2:18" s="192" customFormat="1">
      <c r="B20" s="220">
        <v>1</v>
      </c>
      <c r="C20" s="220" t="s">
        <v>440</v>
      </c>
      <c r="D20" s="220" t="s">
        <v>492</v>
      </c>
      <c r="E20" s="220" t="s">
        <v>444</v>
      </c>
      <c r="F20" s="220">
        <v>1003</v>
      </c>
      <c r="G20" s="220">
        <v>27</v>
      </c>
      <c r="H20" s="220" t="s">
        <v>491</v>
      </c>
      <c r="I20" s="220" t="s">
        <v>491</v>
      </c>
      <c r="J20" s="220">
        <v>200607</v>
      </c>
      <c r="K20" s="220">
        <v>999999</v>
      </c>
      <c r="L20" s="220">
        <v>11432.76</v>
      </c>
      <c r="M20" s="220">
        <v>0</v>
      </c>
      <c r="N20" s="220">
        <v>0</v>
      </c>
      <c r="O20" s="220">
        <v>0</v>
      </c>
      <c r="P20" s="220">
        <v>40</v>
      </c>
      <c r="Q20" s="220">
        <v>0</v>
      </c>
      <c r="R20" s="220">
        <v>20260330</v>
      </c>
    </row>
    <row r="21" spans="2:18" s="192" customFormat="1">
      <c r="B21" s="220">
        <v>1</v>
      </c>
      <c r="C21" s="220" t="s">
        <v>440</v>
      </c>
      <c r="D21" s="220" t="s">
        <v>492</v>
      </c>
      <c r="E21" s="220" t="s">
        <v>444</v>
      </c>
      <c r="F21" s="220">
        <v>1003</v>
      </c>
      <c r="G21" s="220">
        <v>27</v>
      </c>
      <c r="H21" s="220" t="s">
        <v>491</v>
      </c>
      <c r="I21" s="220" t="s">
        <v>491</v>
      </c>
      <c r="J21" s="220">
        <v>201703</v>
      </c>
      <c r="K21" s="220">
        <v>999999</v>
      </c>
      <c r="L21" s="220">
        <v>10786.7</v>
      </c>
      <c r="M21" s="220">
        <v>0</v>
      </c>
      <c r="N21" s="220">
        <v>0</v>
      </c>
      <c r="O21" s="220">
        <v>0</v>
      </c>
      <c r="P21" s="220">
        <v>40</v>
      </c>
      <c r="Q21" s="220">
        <v>0</v>
      </c>
      <c r="R21" s="220">
        <v>20260330</v>
      </c>
    </row>
    <row r="22" spans="2:18" s="192" customFormat="1">
      <c r="B22" s="220">
        <v>1</v>
      </c>
      <c r="C22" s="220" t="s">
        <v>440</v>
      </c>
      <c r="D22" s="220" t="s">
        <v>492</v>
      </c>
      <c r="E22" s="220" t="s">
        <v>444</v>
      </c>
      <c r="F22" s="220">
        <v>1003</v>
      </c>
      <c r="G22" s="220">
        <v>27</v>
      </c>
      <c r="H22" s="220" t="s">
        <v>490</v>
      </c>
      <c r="I22" s="220" t="s">
        <v>490</v>
      </c>
      <c r="J22" s="220">
        <v>201005</v>
      </c>
      <c r="K22" s="220">
        <v>999999</v>
      </c>
      <c r="L22" s="220">
        <v>11432.76</v>
      </c>
      <c r="M22" s="220">
        <v>0</v>
      </c>
      <c r="N22" s="220">
        <v>0</v>
      </c>
      <c r="O22" s="220">
        <v>0</v>
      </c>
      <c r="P22" s="220">
        <v>40</v>
      </c>
      <c r="Q22" s="220">
        <v>0</v>
      </c>
      <c r="R22" s="220">
        <v>20260330</v>
      </c>
    </row>
    <row r="23" spans="2:18" s="192" customFormat="1">
      <c r="B23" s="220">
        <v>1</v>
      </c>
      <c r="C23" s="220" t="s">
        <v>454</v>
      </c>
      <c r="D23" s="220" t="s">
        <v>455</v>
      </c>
      <c r="E23" s="220" t="s">
        <v>444</v>
      </c>
      <c r="F23" s="220">
        <v>1003</v>
      </c>
      <c r="G23" s="220">
        <v>27</v>
      </c>
      <c r="H23" s="220" t="s">
        <v>491</v>
      </c>
      <c r="I23" s="220" t="s">
        <v>491</v>
      </c>
      <c r="J23" s="220">
        <v>199815</v>
      </c>
      <c r="K23" s="220">
        <v>999999</v>
      </c>
      <c r="L23" s="220">
        <v>11718.66</v>
      </c>
      <c r="M23" s="220">
        <v>0</v>
      </c>
      <c r="N23" s="220">
        <v>0</v>
      </c>
      <c r="O23" s="220">
        <v>0</v>
      </c>
      <c r="P23" s="220">
        <v>40</v>
      </c>
      <c r="Q23" s="220">
        <v>0</v>
      </c>
      <c r="R23" s="220">
        <v>20260330</v>
      </c>
    </row>
    <row r="24" spans="2:18" s="192" customFormat="1">
      <c r="B24" s="220">
        <v>1</v>
      </c>
      <c r="C24" s="220" t="s">
        <v>493</v>
      </c>
      <c r="D24" s="220" t="s">
        <v>494</v>
      </c>
      <c r="E24" s="220" t="s">
        <v>444</v>
      </c>
      <c r="F24" s="220">
        <v>1003</v>
      </c>
      <c r="G24" s="220">
        <v>27</v>
      </c>
      <c r="H24" s="220" t="s">
        <v>495</v>
      </c>
      <c r="I24" s="220" t="s">
        <v>495</v>
      </c>
      <c r="J24" s="220">
        <v>199520</v>
      </c>
      <c r="K24" s="220">
        <v>999999</v>
      </c>
      <c r="L24" s="220">
        <v>12175.96</v>
      </c>
      <c r="M24" s="220">
        <v>0</v>
      </c>
      <c r="N24" s="220">
        <v>0</v>
      </c>
      <c r="O24" s="220">
        <v>0</v>
      </c>
      <c r="P24" s="220">
        <v>40</v>
      </c>
      <c r="Q24" s="220">
        <v>0</v>
      </c>
      <c r="R24" s="220">
        <v>20260330</v>
      </c>
    </row>
    <row r="25" spans="2:18" s="192" customFormat="1">
      <c r="B25" s="220">
        <v>1</v>
      </c>
      <c r="C25" s="220" t="s">
        <v>452</v>
      </c>
      <c r="D25" s="220" t="s">
        <v>453</v>
      </c>
      <c r="E25" s="220" t="s">
        <v>444</v>
      </c>
      <c r="F25" s="220">
        <v>1003</v>
      </c>
      <c r="G25" s="220">
        <v>27</v>
      </c>
      <c r="H25" s="220" t="s">
        <v>496</v>
      </c>
      <c r="I25" s="220" t="s">
        <v>496</v>
      </c>
      <c r="J25" s="220">
        <v>198919</v>
      </c>
      <c r="K25" s="220">
        <v>999999</v>
      </c>
      <c r="L25" s="220">
        <v>13102.26</v>
      </c>
      <c r="M25" s="220">
        <v>0</v>
      </c>
      <c r="N25" s="220">
        <v>0</v>
      </c>
      <c r="O25" s="220">
        <v>0</v>
      </c>
      <c r="P25" s="220">
        <v>40</v>
      </c>
      <c r="Q25" s="220">
        <v>0</v>
      </c>
      <c r="R25" s="220">
        <v>20260330</v>
      </c>
    </row>
    <row r="26" spans="2:18" s="192" customFormat="1">
      <c r="B26" s="220">
        <v>1</v>
      </c>
      <c r="C26" s="220" t="s">
        <v>452</v>
      </c>
      <c r="D26" s="220" t="s">
        <v>453</v>
      </c>
      <c r="E26" s="220" t="s">
        <v>444</v>
      </c>
      <c r="F26" s="220">
        <v>1003</v>
      </c>
      <c r="G26" s="220">
        <v>27</v>
      </c>
      <c r="H26" s="220" t="s">
        <v>496</v>
      </c>
      <c r="I26" s="220" t="s">
        <v>496</v>
      </c>
      <c r="J26" s="220">
        <v>200110</v>
      </c>
      <c r="K26" s="220">
        <v>999999</v>
      </c>
      <c r="L26" s="220">
        <v>13102.26</v>
      </c>
      <c r="M26" s="220">
        <v>0</v>
      </c>
      <c r="N26" s="220">
        <v>0</v>
      </c>
      <c r="O26" s="220">
        <v>0</v>
      </c>
      <c r="P26" s="220">
        <v>40</v>
      </c>
      <c r="Q26" s="220">
        <v>0</v>
      </c>
      <c r="R26" s="220">
        <v>20260330</v>
      </c>
    </row>
    <row r="27" spans="2:18" s="192" customFormat="1">
      <c r="B27" s="220">
        <v>1</v>
      </c>
      <c r="C27" s="220" t="s">
        <v>460</v>
      </c>
      <c r="D27" s="220" t="s">
        <v>461</v>
      </c>
      <c r="E27" s="220" t="s">
        <v>444</v>
      </c>
      <c r="F27" s="220">
        <v>1003</v>
      </c>
      <c r="G27" s="220">
        <v>27</v>
      </c>
      <c r="H27" s="220" t="s">
        <v>496</v>
      </c>
      <c r="I27" s="220" t="s">
        <v>496</v>
      </c>
      <c r="J27" s="220">
        <v>199518</v>
      </c>
      <c r="K27" s="220">
        <v>999999</v>
      </c>
      <c r="L27" s="220">
        <v>13102.26</v>
      </c>
      <c r="M27" s="220">
        <v>0</v>
      </c>
      <c r="N27" s="220">
        <v>0</v>
      </c>
      <c r="O27" s="220">
        <v>0</v>
      </c>
      <c r="P27" s="220">
        <v>40</v>
      </c>
      <c r="Q27" s="220">
        <v>0</v>
      </c>
      <c r="R27" s="220">
        <v>20260330</v>
      </c>
    </row>
    <row r="28" spans="2:18" s="192" customFormat="1">
      <c r="B28" s="220">
        <v>1</v>
      </c>
      <c r="C28" s="220" t="s">
        <v>435</v>
      </c>
      <c r="D28" s="220" t="s">
        <v>402</v>
      </c>
      <c r="E28" s="220" t="s">
        <v>444</v>
      </c>
      <c r="F28" s="220">
        <v>1003</v>
      </c>
      <c r="G28" s="220">
        <v>27</v>
      </c>
      <c r="H28" s="220" t="s">
        <v>497</v>
      </c>
      <c r="I28" s="220" t="s">
        <v>497</v>
      </c>
      <c r="J28" s="220">
        <v>200123</v>
      </c>
      <c r="K28" s="220">
        <v>999999</v>
      </c>
      <c r="L28" s="220">
        <v>23171.96</v>
      </c>
      <c r="M28" s="220">
        <v>0</v>
      </c>
      <c r="N28" s="220">
        <v>0</v>
      </c>
      <c r="O28" s="220">
        <v>0</v>
      </c>
      <c r="P28" s="220">
        <v>40</v>
      </c>
      <c r="Q28" s="220">
        <v>0</v>
      </c>
      <c r="R28" s="220">
        <v>20260330</v>
      </c>
    </row>
    <row r="29" spans="2:18" s="192" customFormat="1">
      <c r="B29" s="220">
        <v>1</v>
      </c>
      <c r="C29" s="220" t="s">
        <v>435</v>
      </c>
      <c r="D29" s="220" t="s">
        <v>402</v>
      </c>
      <c r="E29" s="220" t="s">
        <v>444</v>
      </c>
      <c r="F29" s="220">
        <v>1003</v>
      </c>
      <c r="G29" s="220">
        <v>27</v>
      </c>
      <c r="H29" s="220" t="s">
        <v>497</v>
      </c>
      <c r="I29" s="220" t="s">
        <v>497</v>
      </c>
      <c r="J29" s="220">
        <v>200309</v>
      </c>
      <c r="K29" s="220">
        <v>999999</v>
      </c>
      <c r="L29" s="220">
        <v>23171.96</v>
      </c>
      <c r="M29" s="220">
        <v>0</v>
      </c>
      <c r="N29" s="220">
        <v>0</v>
      </c>
      <c r="O29" s="220">
        <v>0</v>
      </c>
      <c r="P29" s="220">
        <v>40</v>
      </c>
      <c r="Q29" s="220">
        <v>0</v>
      </c>
      <c r="R29" s="220">
        <v>20260330</v>
      </c>
    </row>
    <row r="30" spans="2:18" s="192" customFormat="1">
      <c r="B30" s="220">
        <v>1</v>
      </c>
      <c r="C30" s="220" t="s">
        <v>435</v>
      </c>
      <c r="D30" s="220" t="s">
        <v>402</v>
      </c>
      <c r="E30" s="220" t="s">
        <v>444</v>
      </c>
      <c r="F30" s="220">
        <v>1003</v>
      </c>
      <c r="G30" s="220">
        <v>27</v>
      </c>
      <c r="H30" s="220" t="s">
        <v>497</v>
      </c>
      <c r="I30" s="220" t="s">
        <v>497</v>
      </c>
      <c r="J30" s="220">
        <v>202103</v>
      </c>
      <c r="K30" s="220">
        <v>999999</v>
      </c>
      <c r="L30" s="220">
        <v>17973.3</v>
      </c>
      <c r="M30" s="220">
        <v>0</v>
      </c>
      <c r="N30" s="220">
        <v>0</v>
      </c>
      <c r="O30" s="220">
        <v>0</v>
      </c>
      <c r="P30" s="220">
        <v>40</v>
      </c>
      <c r="Q30" s="220">
        <v>0</v>
      </c>
      <c r="R30" s="220">
        <v>20260330</v>
      </c>
    </row>
    <row r="31" spans="2:18" s="192" customFormat="1">
      <c r="B31" s="220">
        <v>1</v>
      </c>
      <c r="C31" s="220" t="s">
        <v>435</v>
      </c>
      <c r="D31" s="220" t="s">
        <v>402</v>
      </c>
      <c r="E31" s="220" t="s">
        <v>444</v>
      </c>
      <c r="F31" s="220">
        <v>1003</v>
      </c>
      <c r="G31" s="220">
        <v>27</v>
      </c>
      <c r="H31" s="220" t="s">
        <v>497</v>
      </c>
      <c r="I31" s="220" t="s">
        <v>497</v>
      </c>
      <c r="J31" s="220">
        <v>200823</v>
      </c>
      <c r="K31" s="220">
        <v>999999</v>
      </c>
      <c r="L31" s="220">
        <v>23171.96</v>
      </c>
      <c r="M31" s="220">
        <v>0</v>
      </c>
      <c r="N31" s="220">
        <v>0</v>
      </c>
      <c r="O31" s="220">
        <v>0</v>
      </c>
      <c r="P31" s="220">
        <v>40</v>
      </c>
      <c r="Q31" s="220">
        <v>0</v>
      </c>
      <c r="R31" s="220">
        <v>20260330</v>
      </c>
    </row>
    <row r="32" spans="2:18" s="192" customFormat="1">
      <c r="B32" s="220">
        <v>1</v>
      </c>
      <c r="C32" s="220" t="s">
        <v>435</v>
      </c>
      <c r="D32" s="220" t="s">
        <v>402</v>
      </c>
      <c r="E32" s="220" t="s">
        <v>444</v>
      </c>
      <c r="F32" s="220">
        <v>1003</v>
      </c>
      <c r="G32" s="220">
        <v>27</v>
      </c>
      <c r="H32" s="220" t="s">
        <v>497</v>
      </c>
      <c r="I32" s="220" t="s">
        <v>497</v>
      </c>
      <c r="J32" s="220">
        <v>202420</v>
      </c>
      <c r="K32" s="220">
        <v>999999</v>
      </c>
      <c r="L32" s="220">
        <v>23171.96</v>
      </c>
      <c r="M32" s="220">
        <v>0</v>
      </c>
      <c r="N32" s="220">
        <v>0</v>
      </c>
      <c r="O32" s="220">
        <v>0</v>
      </c>
      <c r="P32" s="220">
        <v>40</v>
      </c>
      <c r="Q32" s="220">
        <v>0</v>
      </c>
      <c r="R32" s="220">
        <v>20260330</v>
      </c>
    </row>
    <row r="33" spans="2:18" s="192" customFormat="1">
      <c r="B33" s="220">
        <v>1</v>
      </c>
      <c r="C33" s="220" t="s">
        <v>498</v>
      </c>
      <c r="D33" s="220" t="s">
        <v>408</v>
      </c>
      <c r="E33" s="220" t="s">
        <v>444</v>
      </c>
      <c r="F33" s="220">
        <v>1003</v>
      </c>
      <c r="G33" s="220">
        <v>27</v>
      </c>
      <c r="H33" s="220" t="s">
        <v>499</v>
      </c>
      <c r="I33" s="220" t="s">
        <v>499</v>
      </c>
      <c r="J33" s="220">
        <v>202512</v>
      </c>
      <c r="K33" s="220">
        <v>999999</v>
      </c>
      <c r="L33" s="220">
        <v>8981.4599999999991</v>
      </c>
      <c r="M33" s="220">
        <v>0</v>
      </c>
      <c r="N33" s="220">
        <v>0</v>
      </c>
      <c r="O33" s="220">
        <v>0</v>
      </c>
      <c r="P33" s="220">
        <v>40</v>
      </c>
      <c r="Q33" s="220">
        <v>0</v>
      </c>
      <c r="R33" s="220">
        <v>20260330</v>
      </c>
    </row>
    <row r="34" spans="2:18" s="192" customFormat="1">
      <c r="B34" s="220">
        <v>1</v>
      </c>
      <c r="C34" s="220" t="s">
        <v>412</v>
      </c>
      <c r="D34" s="220" t="s">
        <v>400</v>
      </c>
      <c r="E34" s="220" t="s">
        <v>444</v>
      </c>
      <c r="F34" s="220">
        <v>1003</v>
      </c>
      <c r="G34" s="220">
        <v>27</v>
      </c>
      <c r="H34" s="220" t="s">
        <v>500</v>
      </c>
      <c r="I34" s="220" t="s">
        <v>500</v>
      </c>
      <c r="J34" s="220">
        <v>201319</v>
      </c>
      <c r="K34" s="220">
        <v>999999</v>
      </c>
      <c r="L34" s="220">
        <v>31902.14</v>
      </c>
      <c r="M34" s="220">
        <v>0</v>
      </c>
      <c r="N34" s="220">
        <v>0</v>
      </c>
      <c r="O34" s="220">
        <v>0</v>
      </c>
      <c r="P34" s="220">
        <v>40</v>
      </c>
      <c r="Q34" s="220">
        <v>0</v>
      </c>
      <c r="R34" s="220">
        <v>20260330</v>
      </c>
    </row>
    <row r="35" spans="2:18" s="192" customFormat="1">
      <c r="B35" s="220">
        <v>1</v>
      </c>
      <c r="C35" s="220" t="s">
        <v>412</v>
      </c>
      <c r="D35" s="220" t="s">
        <v>400</v>
      </c>
      <c r="E35" s="220" t="s">
        <v>444</v>
      </c>
      <c r="F35" s="220">
        <v>1003</v>
      </c>
      <c r="G35" s="220">
        <v>27</v>
      </c>
      <c r="H35" s="220" t="s">
        <v>500</v>
      </c>
      <c r="I35" s="220" t="s">
        <v>500</v>
      </c>
      <c r="J35" s="220">
        <v>201213</v>
      </c>
      <c r="K35" s="220">
        <v>999999</v>
      </c>
      <c r="L35" s="220">
        <v>32594.86</v>
      </c>
      <c r="M35" s="220">
        <v>0</v>
      </c>
      <c r="N35" s="220">
        <v>0</v>
      </c>
      <c r="O35" s="220">
        <v>0</v>
      </c>
      <c r="P35" s="220">
        <v>40</v>
      </c>
      <c r="Q35" s="220">
        <v>0</v>
      </c>
      <c r="R35" s="220">
        <v>20260330</v>
      </c>
    </row>
    <row r="36" spans="2:18" s="192" customFormat="1">
      <c r="B36" s="220">
        <v>1</v>
      </c>
      <c r="C36" s="220" t="s">
        <v>412</v>
      </c>
      <c r="D36" s="220" t="s">
        <v>400</v>
      </c>
      <c r="E36" s="220" t="s">
        <v>444</v>
      </c>
      <c r="F36" s="220">
        <v>1003</v>
      </c>
      <c r="G36" s="220">
        <v>27</v>
      </c>
      <c r="H36" s="220" t="s">
        <v>500</v>
      </c>
      <c r="I36" s="220" t="s">
        <v>500</v>
      </c>
      <c r="J36" s="220">
        <v>201802</v>
      </c>
      <c r="K36" s="220">
        <v>999999</v>
      </c>
      <c r="L36" s="220">
        <v>32594.86</v>
      </c>
      <c r="M36" s="220">
        <v>0</v>
      </c>
      <c r="N36" s="220">
        <v>0</v>
      </c>
      <c r="O36" s="220">
        <v>0</v>
      </c>
      <c r="P36" s="220">
        <v>40</v>
      </c>
      <c r="Q36" s="220">
        <v>0</v>
      </c>
      <c r="R36" s="220">
        <v>20260330</v>
      </c>
    </row>
    <row r="37" spans="2:18" s="192" customFormat="1">
      <c r="B37" s="220">
        <v>1</v>
      </c>
      <c r="C37" s="220" t="s">
        <v>412</v>
      </c>
      <c r="D37" s="220" t="s">
        <v>400</v>
      </c>
      <c r="E37" s="220" t="s">
        <v>444</v>
      </c>
      <c r="F37" s="220">
        <v>1003</v>
      </c>
      <c r="G37" s="220">
        <v>27</v>
      </c>
      <c r="H37" s="220" t="s">
        <v>500</v>
      </c>
      <c r="I37" s="220" t="s">
        <v>500</v>
      </c>
      <c r="J37" s="220">
        <v>199503</v>
      </c>
      <c r="K37" s="220">
        <v>999999</v>
      </c>
      <c r="L37" s="220">
        <v>32594.86</v>
      </c>
      <c r="M37" s="220">
        <v>0</v>
      </c>
      <c r="N37" s="220">
        <v>0</v>
      </c>
      <c r="O37" s="220">
        <v>0</v>
      </c>
      <c r="P37" s="220">
        <v>40</v>
      </c>
      <c r="Q37" s="220">
        <v>0</v>
      </c>
      <c r="R37" s="220">
        <v>20260330</v>
      </c>
    </row>
    <row r="38" spans="2:18" s="192" customFormat="1">
      <c r="B38" s="220">
        <v>1</v>
      </c>
      <c r="C38" s="220" t="s">
        <v>501</v>
      </c>
      <c r="D38" s="220" t="s">
        <v>502</v>
      </c>
      <c r="E38" s="220" t="s">
        <v>444</v>
      </c>
      <c r="F38" s="220">
        <v>1003</v>
      </c>
      <c r="G38" s="220">
        <v>27</v>
      </c>
      <c r="H38" s="220" t="s">
        <v>503</v>
      </c>
      <c r="I38" s="220" t="s">
        <v>503</v>
      </c>
      <c r="J38" s="220">
        <v>202306</v>
      </c>
      <c r="K38" s="220">
        <v>999999</v>
      </c>
      <c r="L38" s="220">
        <v>10250.76</v>
      </c>
      <c r="M38" s="220">
        <v>0</v>
      </c>
      <c r="N38" s="220">
        <v>0</v>
      </c>
      <c r="O38" s="220">
        <v>0</v>
      </c>
      <c r="P38" s="220">
        <v>40</v>
      </c>
      <c r="Q38" s="220">
        <v>0</v>
      </c>
      <c r="R38" s="220">
        <v>20260330</v>
      </c>
    </row>
    <row r="39" spans="2:18" s="192" customFormat="1">
      <c r="B39" s="220">
        <v>1</v>
      </c>
      <c r="C39" s="220" t="s">
        <v>504</v>
      </c>
      <c r="D39" s="220" t="s">
        <v>409</v>
      </c>
      <c r="E39" s="220" t="s">
        <v>444</v>
      </c>
      <c r="F39" s="220">
        <v>1003</v>
      </c>
      <c r="G39" s="220">
        <v>27</v>
      </c>
      <c r="H39" s="220" t="s">
        <v>499</v>
      </c>
      <c r="I39" s="220" t="s">
        <v>499</v>
      </c>
      <c r="J39" s="220">
        <v>202507</v>
      </c>
      <c r="K39" s="220">
        <v>202512</v>
      </c>
      <c r="L39" s="220">
        <v>9421.1</v>
      </c>
      <c r="M39" s="220">
        <v>0</v>
      </c>
      <c r="N39" s="220">
        <v>0</v>
      </c>
      <c r="O39" s="220">
        <v>0</v>
      </c>
      <c r="P39" s="220">
        <v>40</v>
      </c>
      <c r="Q39" s="220">
        <v>0</v>
      </c>
      <c r="R39" s="220">
        <v>20260330</v>
      </c>
    </row>
    <row r="40" spans="2:18">
      <c r="B40" s="108"/>
      <c r="C40" s="109"/>
      <c r="D40" s="110"/>
      <c r="E40" s="109"/>
      <c r="F40" s="109"/>
      <c r="G40" s="109"/>
      <c r="H40" s="109"/>
      <c r="I40" s="109"/>
      <c r="K40" s="111" t="s">
        <v>191</v>
      </c>
      <c r="L40" s="233">
        <f>SUM(L13:L39)</f>
        <v>435467.11999999994</v>
      </c>
      <c r="M40" s="112"/>
      <c r="N40" s="112"/>
      <c r="O40" s="109"/>
      <c r="P40" s="109"/>
      <c r="Q40" s="109"/>
      <c r="R40" s="113"/>
    </row>
    <row r="41" spans="2:18">
      <c r="B41" s="108"/>
      <c r="C41" s="109"/>
      <c r="D41" s="110"/>
      <c r="E41" s="109"/>
      <c r="F41" s="109"/>
      <c r="G41" s="109"/>
      <c r="H41" s="109"/>
      <c r="I41" s="109"/>
      <c r="L41" s="111" t="s">
        <v>192</v>
      </c>
      <c r="M41" s="233">
        <v>0</v>
      </c>
      <c r="N41" s="112"/>
      <c r="O41" s="109"/>
      <c r="P41" s="109"/>
      <c r="Q41" s="109"/>
      <c r="R41" s="113"/>
    </row>
    <row r="42" spans="2:18">
      <c r="B42" s="108"/>
      <c r="C42" s="109"/>
      <c r="D42" s="110"/>
      <c r="E42" s="109"/>
      <c r="F42" s="109"/>
      <c r="G42" s="109"/>
      <c r="H42" s="109"/>
      <c r="I42" s="109"/>
      <c r="M42" s="111" t="s">
        <v>193</v>
      </c>
      <c r="N42" s="233">
        <v>0</v>
      </c>
      <c r="O42" s="109"/>
      <c r="P42" s="109"/>
      <c r="Q42" s="109"/>
      <c r="R42" s="113"/>
    </row>
    <row r="43" spans="2:18">
      <c r="B43" s="114"/>
      <c r="C43" s="115"/>
      <c r="D43" s="116"/>
      <c r="E43" s="115"/>
      <c r="F43" s="115"/>
      <c r="G43" s="115"/>
      <c r="H43" s="115"/>
      <c r="I43" s="115"/>
      <c r="J43" s="115"/>
      <c r="K43" s="115"/>
      <c r="L43" s="117"/>
      <c r="M43" s="117"/>
      <c r="N43" s="117"/>
      <c r="O43" s="115"/>
      <c r="P43" s="115"/>
      <c r="Q43" s="115"/>
      <c r="R43" s="118"/>
    </row>
    <row r="44" spans="2:18">
      <c r="B44" s="28" t="s">
        <v>134</v>
      </c>
      <c r="C44" s="36"/>
      <c r="D44" s="36"/>
      <c r="E44" s="9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2:18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2:18">
      <c r="B46" s="171"/>
      <c r="C46" s="172"/>
      <c r="D46" s="173"/>
    </row>
    <row r="47" spans="2:18">
      <c r="B47" s="606" t="s">
        <v>395</v>
      </c>
      <c r="C47" s="607"/>
      <c r="D47" s="608"/>
    </row>
    <row r="48" spans="2:18">
      <c r="B48" s="609" t="s">
        <v>37</v>
      </c>
      <c r="C48" s="610"/>
      <c r="D48" s="611"/>
    </row>
    <row r="49" spans="2:4">
      <c r="B49" s="164"/>
      <c r="C49" s="165"/>
      <c r="D49" s="166"/>
    </row>
    <row r="50" spans="2:4">
      <c r="B50" s="606" t="s">
        <v>3079</v>
      </c>
      <c r="C50" s="607"/>
      <c r="D50" s="608"/>
    </row>
    <row r="51" spans="2:4">
      <c r="B51" s="609" t="s">
        <v>38</v>
      </c>
      <c r="C51" s="610"/>
      <c r="D51" s="611"/>
    </row>
    <row r="52" spans="2:4">
      <c r="B52" s="164"/>
      <c r="C52" s="165"/>
      <c r="D52" s="166"/>
    </row>
    <row r="53" spans="2:4">
      <c r="B53" s="606"/>
      <c r="C53" s="607"/>
      <c r="D53" s="608"/>
    </row>
    <row r="54" spans="2:4">
      <c r="B54" s="609" t="s">
        <v>39</v>
      </c>
      <c r="C54" s="610"/>
      <c r="D54" s="611"/>
    </row>
    <row r="55" spans="2:4">
      <c r="B55" s="164"/>
      <c r="C55" s="165"/>
      <c r="D55" s="166"/>
    </row>
    <row r="56" spans="2:4">
      <c r="B56" s="626" t="s">
        <v>3080</v>
      </c>
      <c r="C56" s="627"/>
      <c r="D56" s="628"/>
    </row>
    <row r="57" spans="2:4">
      <c r="B57" s="609" t="s">
        <v>269</v>
      </c>
      <c r="C57" s="610"/>
      <c r="D57" s="611"/>
    </row>
    <row r="58" spans="2:4">
      <c r="B58" s="167"/>
      <c r="C58" s="168"/>
      <c r="D58" s="169"/>
    </row>
  </sheetData>
  <sheetProtection insertRows="0" deleteRows="0" autoFilter="0"/>
  <mergeCells count="22">
    <mergeCell ref="B54:D54"/>
    <mergeCell ref="B56:D56"/>
    <mergeCell ref="B57:D57"/>
    <mergeCell ref="B47:D47"/>
    <mergeCell ref="B48:D48"/>
    <mergeCell ref="B50:D50"/>
    <mergeCell ref="B51:D51"/>
    <mergeCell ref="B53:D53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84" type="noConversion"/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P56"/>
  <sheetViews>
    <sheetView showGridLines="0" view="pageBreakPreview" zoomScaleNormal="80" zoomScaleSheetLayoutView="100" workbookViewId="0">
      <pane ySplit="11" topLeftCell="A36" activePane="bottomLeft" state="frozen"/>
      <selection activeCell="Q23" sqref="Q23"/>
      <selection pane="bottomLeft" activeCell="H44" sqref="H44"/>
    </sheetView>
  </sheetViews>
  <sheetFormatPr baseColWidth="10" defaultColWidth="13.5703125" defaultRowHeight="1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222" t="s">
        <v>194</v>
      </c>
      <c r="C7" s="223"/>
      <c r="D7" s="223"/>
      <c r="E7" s="223"/>
      <c r="F7" s="223"/>
      <c r="G7" s="223"/>
      <c r="H7" s="223"/>
      <c r="I7" s="674" t="str">
        <f>'Caratula Resumen'!E16</f>
        <v>CHIHUAHUA</v>
      </c>
      <c r="J7" s="674"/>
      <c r="K7" s="230"/>
      <c r="L7" s="158"/>
      <c r="M7" s="158"/>
      <c r="N7" s="158"/>
      <c r="O7" s="158"/>
      <c r="P7" s="158"/>
    </row>
    <row r="8" spans="2:16" ht="18.75">
      <c r="B8" s="672" t="str">
        <f>'Caratula Resumen'!E17</f>
        <v>Fondo de Aportaciones para la Educación Tecnológica y de Adultos/Colegio Nacional de Educación Profesional Técnica (FAETA/CONALEP)</v>
      </c>
      <c r="C8" s="673"/>
      <c r="D8" s="673"/>
      <c r="E8" s="673"/>
      <c r="F8" s="673"/>
      <c r="G8" s="673"/>
      <c r="H8" s="673"/>
      <c r="I8" s="680" t="str">
        <f>'Caratula Resumen'!E18</f>
        <v>1er. Trimestre 2026</v>
      </c>
      <c r="J8" s="680"/>
      <c r="K8" s="228"/>
      <c r="L8" s="160"/>
      <c r="M8" s="160"/>
      <c r="N8" s="160"/>
      <c r="O8" s="160"/>
      <c r="P8" s="160"/>
    </row>
    <row r="9" spans="2:16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92" customFormat="1">
      <c r="B12" s="220">
        <v>1</v>
      </c>
      <c r="C12" s="220" t="s">
        <v>444</v>
      </c>
      <c r="D12" s="220" t="s">
        <v>505</v>
      </c>
      <c r="E12" s="220">
        <v>100</v>
      </c>
      <c r="F12" s="220" t="s">
        <v>506</v>
      </c>
      <c r="G12" s="220">
        <v>1003</v>
      </c>
      <c r="H12" s="220" t="s">
        <v>507</v>
      </c>
      <c r="I12" s="220">
        <v>83301</v>
      </c>
      <c r="J12" s="220" t="s">
        <v>508</v>
      </c>
      <c r="K12" s="220" t="s">
        <v>509</v>
      </c>
    </row>
    <row r="13" spans="2:16" s="192" customFormat="1">
      <c r="B13" s="220">
        <v>1</v>
      </c>
      <c r="C13" s="220" t="s">
        <v>444</v>
      </c>
      <c r="D13" s="220" t="s">
        <v>505</v>
      </c>
      <c r="E13" s="220">
        <v>100</v>
      </c>
      <c r="F13" s="220" t="s">
        <v>510</v>
      </c>
      <c r="G13" s="220">
        <v>1601</v>
      </c>
      <c r="H13" s="220" t="s">
        <v>511</v>
      </c>
      <c r="I13" s="220">
        <v>83301</v>
      </c>
      <c r="J13" s="220" t="s">
        <v>508</v>
      </c>
      <c r="K13" s="220" t="s">
        <v>509</v>
      </c>
    </row>
    <row r="14" spans="2:16" s="192" customFormat="1">
      <c r="B14" s="220">
        <v>1</v>
      </c>
      <c r="C14" s="220" t="s">
        <v>444</v>
      </c>
      <c r="D14" s="220" t="s">
        <v>505</v>
      </c>
      <c r="E14" s="220">
        <v>100</v>
      </c>
      <c r="F14" s="220" t="s">
        <v>512</v>
      </c>
      <c r="G14" s="220">
        <v>1602</v>
      </c>
      <c r="H14" s="220" t="s">
        <v>513</v>
      </c>
      <c r="I14" s="220">
        <v>83301</v>
      </c>
      <c r="J14" s="220" t="s">
        <v>508</v>
      </c>
      <c r="K14" s="220" t="s">
        <v>509</v>
      </c>
    </row>
    <row r="15" spans="2:16" s="192" customFormat="1">
      <c r="B15" s="220">
        <v>1</v>
      </c>
      <c r="C15" s="220" t="s">
        <v>444</v>
      </c>
      <c r="D15" s="220" t="s">
        <v>505</v>
      </c>
      <c r="E15" s="220">
        <v>100</v>
      </c>
      <c r="F15" s="220" t="s">
        <v>510</v>
      </c>
      <c r="G15" s="220">
        <v>1624</v>
      </c>
      <c r="H15" s="220" t="s">
        <v>514</v>
      </c>
      <c r="I15" s="220">
        <v>83301</v>
      </c>
      <c r="J15" s="220" t="s">
        <v>508</v>
      </c>
      <c r="K15" s="220" t="s">
        <v>509</v>
      </c>
    </row>
    <row r="16" spans="2:16" s="192" customFormat="1">
      <c r="B16" s="220">
        <v>1</v>
      </c>
      <c r="C16" s="220" t="s">
        <v>444</v>
      </c>
      <c r="D16" s="220" t="s">
        <v>505</v>
      </c>
      <c r="E16" s="220">
        <v>100</v>
      </c>
      <c r="F16" s="220" t="s">
        <v>512</v>
      </c>
      <c r="G16" s="220">
        <v>2517</v>
      </c>
      <c r="H16" s="220" t="s">
        <v>515</v>
      </c>
      <c r="I16" s="220">
        <v>83301</v>
      </c>
      <c r="J16" s="220" t="s">
        <v>508</v>
      </c>
      <c r="K16" s="220" t="s">
        <v>509</v>
      </c>
    </row>
    <row r="17" spans="2:11" s="192" customFormat="1">
      <c r="B17" s="220">
        <v>1</v>
      </c>
      <c r="C17" s="220" t="s">
        <v>444</v>
      </c>
      <c r="D17" s="220" t="s">
        <v>505</v>
      </c>
      <c r="E17" s="220">
        <v>100</v>
      </c>
      <c r="F17" s="220" t="s">
        <v>512</v>
      </c>
      <c r="G17" s="220">
        <v>2518</v>
      </c>
      <c r="H17" s="220" t="s">
        <v>516</v>
      </c>
      <c r="I17" s="220">
        <v>83301</v>
      </c>
      <c r="J17" s="220" t="s">
        <v>508</v>
      </c>
      <c r="K17" s="220" t="s">
        <v>509</v>
      </c>
    </row>
    <row r="18" spans="2:11" s="192" customFormat="1">
      <c r="B18" s="220">
        <v>1</v>
      </c>
      <c r="C18" s="220" t="s">
        <v>444</v>
      </c>
      <c r="D18" s="220" t="s">
        <v>505</v>
      </c>
      <c r="E18" s="220">
        <v>100</v>
      </c>
      <c r="F18" s="220" t="s">
        <v>510</v>
      </c>
      <c r="G18" s="220">
        <v>2553</v>
      </c>
      <c r="H18" s="220" t="s">
        <v>517</v>
      </c>
      <c r="I18" s="220">
        <v>83301</v>
      </c>
      <c r="J18" s="220" t="s">
        <v>508</v>
      </c>
      <c r="K18" s="220" t="s">
        <v>509</v>
      </c>
    </row>
    <row r="19" spans="2:11" s="192" customFormat="1">
      <c r="B19" s="220">
        <v>1</v>
      </c>
      <c r="C19" s="220" t="s">
        <v>444</v>
      </c>
      <c r="D19" s="220" t="s">
        <v>505</v>
      </c>
      <c r="E19" s="220">
        <v>100</v>
      </c>
      <c r="F19" s="220" t="s">
        <v>510</v>
      </c>
      <c r="G19" s="220">
        <v>2565</v>
      </c>
      <c r="H19" s="220" t="s">
        <v>518</v>
      </c>
      <c r="I19" s="220">
        <v>83301</v>
      </c>
      <c r="J19" s="220" t="s">
        <v>508</v>
      </c>
      <c r="K19" s="220" t="s">
        <v>509</v>
      </c>
    </row>
    <row r="20" spans="2:11" s="192" customFormat="1">
      <c r="B20" s="220">
        <v>1</v>
      </c>
      <c r="C20" s="220" t="s">
        <v>444</v>
      </c>
      <c r="D20" s="220" t="s">
        <v>505</v>
      </c>
      <c r="E20" s="220">
        <v>100</v>
      </c>
      <c r="F20" s="220" t="s">
        <v>510</v>
      </c>
      <c r="G20" s="220">
        <v>2573</v>
      </c>
      <c r="H20" s="220" t="s">
        <v>519</v>
      </c>
      <c r="I20" s="220">
        <v>83301</v>
      </c>
      <c r="J20" s="220" t="s">
        <v>508</v>
      </c>
      <c r="K20" s="220" t="s">
        <v>509</v>
      </c>
    </row>
    <row r="21" spans="2:11" s="192" customFormat="1">
      <c r="B21" s="220">
        <v>1</v>
      </c>
      <c r="C21" s="220" t="s">
        <v>444</v>
      </c>
      <c r="D21" s="220" t="s">
        <v>505</v>
      </c>
      <c r="E21" s="220">
        <v>100</v>
      </c>
      <c r="F21" s="220" t="s">
        <v>510</v>
      </c>
      <c r="G21" s="220">
        <v>2600</v>
      </c>
      <c r="H21" s="220" t="s">
        <v>520</v>
      </c>
      <c r="I21" s="220">
        <v>83301</v>
      </c>
      <c r="J21" s="220" t="s">
        <v>508</v>
      </c>
      <c r="K21" s="220" t="s">
        <v>509</v>
      </c>
    </row>
    <row r="22" spans="2:11" s="192" customFormat="1">
      <c r="B22" s="220">
        <v>1</v>
      </c>
      <c r="C22" s="220" t="s">
        <v>444</v>
      </c>
      <c r="D22" s="220" t="s">
        <v>505</v>
      </c>
      <c r="E22" s="220">
        <v>100</v>
      </c>
      <c r="F22" s="220" t="s">
        <v>510</v>
      </c>
      <c r="G22" s="220">
        <v>2615</v>
      </c>
      <c r="H22" s="220" t="s">
        <v>521</v>
      </c>
      <c r="I22" s="220">
        <v>83301</v>
      </c>
      <c r="J22" s="220" t="s">
        <v>508</v>
      </c>
      <c r="K22" s="220" t="s">
        <v>509</v>
      </c>
    </row>
    <row r="23" spans="2:11" s="192" customFormat="1">
      <c r="B23" s="220">
        <v>1</v>
      </c>
      <c r="C23" s="220" t="s">
        <v>444</v>
      </c>
      <c r="D23" s="220" t="s">
        <v>505</v>
      </c>
      <c r="E23" s="220">
        <v>100</v>
      </c>
      <c r="F23" s="220" t="s">
        <v>510</v>
      </c>
      <c r="G23" s="220">
        <v>2625</v>
      </c>
      <c r="H23" s="220" t="s">
        <v>522</v>
      </c>
      <c r="I23" s="220">
        <v>83301</v>
      </c>
      <c r="J23" s="220" t="s">
        <v>508</v>
      </c>
      <c r="K23" s="220" t="s">
        <v>509</v>
      </c>
    </row>
    <row r="24" spans="2:11" s="192" customFormat="1">
      <c r="B24" s="220">
        <v>1</v>
      </c>
      <c r="C24" s="220" t="s">
        <v>444</v>
      </c>
      <c r="D24" s="220" t="s">
        <v>505</v>
      </c>
      <c r="E24" s="220">
        <v>100</v>
      </c>
      <c r="F24" s="220" t="s">
        <v>510</v>
      </c>
      <c r="G24" s="220">
        <v>2627</v>
      </c>
      <c r="H24" s="220" t="s">
        <v>523</v>
      </c>
      <c r="I24" s="220">
        <v>83301</v>
      </c>
      <c r="J24" s="220" t="s">
        <v>508</v>
      </c>
      <c r="K24" s="220" t="s">
        <v>509</v>
      </c>
    </row>
    <row r="25" spans="2:11" s="192" customFormat="1">
      <c r="B25" s="220">
        <v>1</v>
      </c>
      <c r="C25" s="220" t="s">
        <v>444</v>
      </c>
      <c r="D25" s="220" t="s">
        <v>505</v>
      </c>
      <c r="E25" s="220">
        <v>100</v>
      </c>
      <c r="F25" s="220" t="s">
        <v>510</v>
      </c>
      <c r="G25" s="220">
        <v>2655</v>
      </c>
      <c r="H25" s="220" t="s">
        <v>524</v>
      </c>
      <c r="I25" s="220">
        <v>83301</v>
      </c>
      <c r="J25" s="220" t="s">
        <v>508</v>
      </c>
      <c r="K25" s="220" t="s">
        <v>509</v>
      </c>
    </row>
    <row r="26" spans="2:11" s="192" customFormat="1">
      <c r="B26" s="220">
        <v>1</v>
      </c>
      <c r="C26" s="220" t="s">
        <v>444</v>
      </c>
      <c r="D26" s="220" t="s">
        <v>505</v>
      </c>
      <c r="E26" s="220">
        <v>100</v>
      </c>
      <c r="F26" s="220" t="s">
        <v>510</v>
      </c>
      <c r="G26" s="220">
        <v>2680</v>
      </c>
      <c r="H26" s="220" t="s">
        <v>525</v>
      </c>
      <c r="I26" s="220">
        <v>83301</v>
      </c>
      <c r="J26" s="220" t="s">
        <v>508</v>
      </c>
      <c r="K26" s="220" t="s">
        <v>509</v>
      </c>
    </row>
    <row r="27" spans="2:11" s="192" customFormat="1">
      <c r="B27" s="220">
        <v>1</v>
      </c>
      <c r="C27" s="220" t="s">
        <v>444</v>
      </c>
      <c r="D27" s="220" t="s">
        <v>505</v>
      </c>
      <c r="E27" s="220">
        <v>100</v>
      </c>
      <c r="F27" s="220" t="s">
        <v>510</v>
      </c>
      <c r="G27" s="220">
        <v>2754</v>
      </c>
      <c r="H27" s="220" t="s">
        <v>526</v>
      </c>
      <c r="I27" s="220">
        <v>83301</v>
      </c>
      <c r="J27" s="220" t="s">
        <v>508</v>
      </c>
      <c r="K27" s="220" t="s">
        <v>509</v>
      </c>
    </row>
    <row r="28" spans="2:11" s="192" customFormat="1">
      <c r="B28" s="220">
        <v>1</v>
      </c>
      <c r="C28" s="220" t="s">
        <v>444</v>
      </c>
      <c r="D28" s="220" t="s">
        <v>505</v>
      </c>
      <c r="E28" s="220">
        <v>100</v>
      </c>
      <c r="F28" s="220" t="s">
        <v>510</v>
      </c>
      <c r="G28" s="220">
        <v>2766</v>
      </c>
      <c r="H28" s="220" t="s">
        <v>527</v>
      </c>
      <c r="I28" s="220">
        <v>83301</v>
      </c>
      <c r="J28" s="220" t="s">
        <v>508</v>
      </c>
      <c r="K28" s="220" t="s">
        <v>509</v>
      </c>
    </row>
    <row r="29" spans="2:11" s="192" customFormat="1">
      <c r="B29" s="220">
        <v>1</v>
      </c>
      <c r="C29" s="220" t="s">
        <v>444</v>
      </c>
      <c r="D29" s="220" t="s">
        <v>505</v>
      </c>
      <c r="E29" s="220">
        <v>100</v>
      </c>
      <c r="F29" s="220" t="s">
        <v>512</v>
      </c>
      <c r="G29" s="220">
        <v>2800</v>
      </c>
      <c r="H29" s="220" t="s">
        <v>528</v>
      </c>
      <c r="I29" s="220">
        <v>83301</v>
      </c>
      <c r="J29" s="220" t="s">
        <v>508</v>
      </c>
      <c r="K29" s="220" t="s">
        <v>509</v>
      </c>
    </row>
    <row r="30" spans="2:11" s="192" customFormat="1">
      <c r="B30" s="220">
        <v>1</v>
      </c>
      <c r="C30" s="220" t="s">
        <v>444</v>
      </c>
      <c r="D30" s="220" t="s">
        <v>505</v>
      </c>
      <c r="E30" s="220">
        <v>100</v>
      </c>
      <c r="F30" s="220" t="s">
        <v>512</v>
      </c>
      <c r="G30" s="220">
        <v>2805</v>
      </c>
      <c r="H30" s="220" t="s">
        <v>529</v>
      </c>
      <c r="I30" s="220">
        <v>83301</v>
      </c>
      <c r="J30" s="220" t="s">
        <v>530</v>
      </c>
      <c r="K30" s="220" t="s">
        <v>509</v>
      </c>
    </row>
    <row r="31" spans="2:11" s="192" customFormat="1">
      <c r="B31" s="220">
        <v>1</v>
      </c>
      <c r="C31" s="220" t="s">
        <v>444</v>
      </c>
      <c r="D31" s="220" t="s">
        <v>505</v>
      </c>
      <c r="E31" s="220">
        <v>100</v>
      </c>
      <c r="F31" s="220" t="s">
        <v>510</v>
      </c>
      <c r="G31" s="220">
        <v>2810</v>
      </c>
      <c r="H31" s="220" t="s">
        <v>531</v>
      </c>
      <c r="I31" s="220">
        <v>83301</v>
      </c>
      <c r="J31" s="220" t="s">
        <v>508</v>
      </c>
      <c r="K31" s="220" t="s">
        <v>509</v>
      </c>
    </row>
    <row r="32" spans="2:11" s="192" customFormat="1">
      <c r="B32" s="220">
        <v>1</v>
      </c>
      <c r="C32" s="220" t="s">
        <v>532</v>
      </c>
      <c r="D32" s="220" t="s">
        <v>533</v>
      </c>
      <c r="E32" s="220">
        <v>100</v>
      </c>
      <c r="F32" s="220" t="s">
        <v>534</v>
      </c>
      <c r="G32" s="220">
        <v>1927</v>
      </c>
      <c r="H32" s="220" t="s">
        <v>535</v>
      </c>
      <c r="I32" s="220"/>
      <c r="J32" s="220" t="s">
        <v>508</v>
      </c>
      <c r="K32" s="220" t="s">
        <v>509</v>
      </c>
    </row>
    <row r="33" spans="2:11" s="192" customFormat="1">
      <c r="B33" s="220">
        <v>1</v>
      </c>
      <c r="C33" s="220" t="s">
        <v>532</v>
      </c>
      <c r="D33" s="220" t="s">
        <v>533</v>
      </c>
      <c r="E33" s="220">
        <v>100</v>
      </c>
      <c r="F33" s="220" t="s">
        <v>534</v>
      </c>
      <c r="G33" s="220">
        <v>2717</v>
      </c>
      <c r="H33" s="220" t="s">
        <v>536</v>
      </c>
      <c r="I33" s="220"/>
      <c r="J33" s="220" t="s">
        <v>537</v>
      </c>
      <c r="K33" s="220" t="s">
        <v>509</v>
      </c>
    </row>
    <row r="34" spans="2:11" s="192" customFormat="1">
      <c r="B34" s="220">
        <v>4</v>
      </c>
      <c r="C34" s="220" t="s">
        <v>444</v>
      </c>
      <c r="D34" s="220" t="s">
        <v>505</v>
      </c>
      <c r="E34" s="220">
        <v>100</v>
      </c>
      <c r="F34" s="220" t="s">
        <v>512</v>
      </c>
      <c r="G34" s="220">
        <v>1001</v>
      </c>
      <c r="H34" s="220" t="s">
        <v>507</v>
      </c>
      <c r="I34" s="220">
        <v>83301</v>
      </c>
      <c r="J34" s="220" t="s">
        <v>530</v>
      </c>
      <c r="K34" s="220" t="s">
        <v>509</v>
      </c>
    </row>
    <row r="35" spans="2:11" s="192" customFormat="1">
      <c r="B35" s="220">
        <v>4</v>
      </c>
      <c r="C35" s="220" t="s">
        <v>444</v>
      </c>
      <c r="D35" s="220" t="s">
        <v>505</v>
      </c>
      <c r="E35" s="220">
        <v>100</v>
      </c>
      <c r="F35" s="220" t="s">
        <v>506</v>
      </c>
      <c r="G35" s="220">
        <v>1005</v>
      </c>
      <c r="H35" s="220" t="s">
        <v>538</v>
      </c>
      <c r="I35" s="220">
        <v>83301</v>
      </c>
      <c r="J35" s="220" t="s">
        <v>530</v>
      </c>
      <c r="K35" s="220" t="s">
        <v>509</v>
      </c>
    </row>
    <row r="36" spans="2:11" s="192" customFormat="1">
      <c r="B36" s="220">
        <v>4</v>
      </c>
      <c r="C36" s="220" t="s">
        <v>444</v>
      </c>
      <c r="D36" s="220" t="s">
        <v>505</v>
      </c>
      <c r="E36" s="220">
        <v>100</v>
      </c>
      <c r="F36" s="220" t="s">
        <v>506</v>
      </c>
      <c r="G36" s="220">
        <v>1006</v>
      </c>
      <c r="H36" s="220" t="s">
        <v>539</v>
      </c>
      <c r="I36" s="220">
        <v>83301</v>
      </c>
      <c r="J36" s="220" t="s">
        <v>530</v>
      </c>
      <c r="K36" s="220" t="s">
        <v>509</v>
      </c>
    </row>
    <row r="37" spans="2:11" s="192" customFormat="1">
      <c r="B37" s="220">
        <v>4</v>
      </c>
      <c r="C37" s="220" t="s">
        <v>444</v>
      </c>
      <c r="D37" s="220" t="s">
        <v>505</v>
      </c>
      <c r="E37" s="220">
        <v>100</v>
      </c>
      <c r="F37" s="220" t="s">
        <v>512</v>
      </c>
      <c r="G37" s="220">
        <v>1035</v>
      </c>
      <c r="H37" s="220" t="s">
        <v>540</v>
      </c>
      <c r="I37" s="220">
        <v>83301</v>
      </c>
      <c r="J37" s="220" t="s">
        <v>541</v>
      </c>
      <c r="K37" s="220" t="s">
        <v>509</v>
      </c>
    </row>
    <row r="38" spans="2:11" s="192" customFormat="1">
      <c r="B38" s="220">
        <v>4</v>
      </c>
      <c r="C38" s="220" t="s">
        <v>532</v>
      </c>
      <c r="D38" s="220" t="s">
        <v>533</v>
      </c>
      <c r="E38" s="220">
        <v>100</v>
      </c>
      <c r="F38" s="220" t="s">
        <v>542</v>
      </c>
      <c r="G38" s="220">
        <v>2001</v>
      </c>
      <c r="H38" s="220" t="s">
        <v>543</v>
      </c>
      <c r="I38" s="220"/>
      <c r="J38" s="220" t="s">
        <v>530</v>
      </c>
      <c r="K38" s="220" t="s">
        <v>509</v>
      </c>
    </row>
    <row r="39" spans="2:11" s="192" customFormat="1">
      <c r="B39" s="220">
        <v>4</v>
      </c>
      <c r="C39" s="220" t="s">
        <v>532</v>
      </c>
      <c r="D39" s="220" t="s">
        <v>533</v>
      </c>
      <c r="E39" s="220">
        <v>100</v>
      </c>
      <c r="F39" s="220" t="s">
        <v>544</v>
      </c>
      <c r="G39" s="220">
        <v>2002</v>
      </c>
      <c r="H39" s="220" t="s">
        <v>545</v>
      </c>
      <c r="I39" s="220"/>
      <c r="J39" s="220" t="s">
        <v>530</v>
      </c>
      <c r="K39" s="220" t="s">
        <v>509</v>
      </c>
    </row>
    <row r="40" spans="2:11" s="192" customFormat="1">
      <c r="B40" s="220">
        <v>4</v>
      </c>
      <c r="C40" s="220" t="s">
        <v>532</v>
      </c>
      <c r="D40" s="220" t="s">
        <v>533</v>
      </c>
      <c r="E40" s="220">
        <v>100</v>
      </c>
      <c r="F40" s="220" t="s">
        <v>544</v>
      </c>
      <c r="G40" s="220">
        <v>2005</v>
      </c>
      <c r="H40" s="220" t="s">
        <v>546</v>
      </c>
      <c r="I40" s="220"/>
      <c r="J40" s="220" t="s">
        <v>530</v>
      </c>
      <c r="K40" s="220" t="s">
        <v>509</v>
      </c>
    </row>
    <row r="41" spans="2:11" s="192" customFormat="1">
      <c r="B41" s="220">
        <v>4</v>
      </c>
      <c r="C41" s="220" t="s">
        <v>532</v>
      </c>
      <c r="D41" s="220" t="s">
        <v>533</v>
      </c>
      <c r="E41" s="220">
        <v>100</v>
      </c>
      <c r="F41" s="220" t="s">
        <v>544</v>
      </c>
      <c r="G41" s="220">
        <v>2035</v>
      </c>
      <c r="H41" s="220" t="s">
        <v>547</v>
      </c>
      <c r="I41" s="220"/>
      <c r="J41" s="220" t="s">
        <v>548</v>
      </c>
      <c r="K41" s="220" t="s">
        <v>509</v>
      </c>
    </row>
    <row r="42" spans="2:11">
      <c r="B42" s="28" t="s">
        <v>134</v>
      </c>
      <c r="C42" s="36"/>
      <c r="D42" s="36"/>
      <c r="E42" s="36"/>
      <c r="F42" s="95"/>
      <c r="G42" s="36"/>
      <c r="H42" s="36"/>
      <c r="I42" s="36"/>
      <c r="J42" s="36"/>
      <c r="K42" s="36"/>
    </row>
    <row r="43" spans="2:11"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2:11">
      <c r="B44" s="171"/>
      <c r="C44" s="172"/>
      <c r="D44" s="172"/>
      <c r="E44" s="173"/>
    </row>
    <row r="45" spans="2:11">
      <c r="B45" s="606" t="s">
        <v>395</v>
      </c>
      <c r="C45" s="607"/>
      <c r="D45" s="607"/>
      <c r="E45" s="608"/>
    </row>
    <row r="46" spans="2:11">
      <c r="B46" s="609" t="s">
        <v>37</v>
      </c>
      <c r="C46" s="610"/>
      <c r="D46" s="610"/>
      <c r="E46" s="611"/>
    </row>
    <row r="47" spans="2:11">
      <c r="B47" s="164"/>
      <c r="C47" s="165"/>
      <c r="D47" s="165"/>
      <c r="E47" s="166"/>
    </row>
    <row r="48" spans="2:11">
      <c r="B48" s="606" t="s">
        <v>3079</v>
      </c>
      <c r="C48" s="607"/>
      <c r="D48" s="607"/>
      <c r="E48" s="608"/>
    </row>
    <row r="49" spans="2:5">
      <c r="B49" s="609" t="s">
        <v>38</v>
      </c>
      <c r="C49" s="610"/>
      <c r="D49" s="610"/>
      <c r="E49" s="611"/>
    </row>
    <row r="50" spans="2:5">
      <c r="B50" s="164"/>
      <c r="C50" s="165"/>
      <c r="D50" s="165"/>
      <c r="E50" s="166"/>
    </row>
    <row r="51" spans="2:5">
      <c r="B51" s="606"/>
      <c r="C51" s="607"/>
      <c r="D51" s="607"/>
      <c r="E51" s="608"/>
    </row>
    <row r="52" spans="2:5">
      <c r="B52" s="609" t="s">
        <v>39</v>
      </c>
      <c r="C52" s="610"/>
      <c r="D52" s="610"/>
      <c r="E52" s="611"/>
    </row>
    <row r="53" spans="2:5">
      <c r="B53" s="164"/>
      <c r="C53" s="165"/>
      <c r="D53" s="165"/>
      <c r="E53" s="166"/>
    </row>
    <row r="54" spans="2:5">
      <c r="B54" s="626" t="s">
        <v>3082</v>
      </c>
      <c r="C54" s="627"/>
      <c r="D54" s="627"/>
      <c r="E54" s="628"/>
    </row>
    <row r="55" spans="2:5">
      <c r="B55" s="609" t="s">
        <v>269</v>
      </c>
      <c r="C55" s="610"/>
      <c r="D55" s="610"/>
      <c r="E55" s="611"/>
    </row>
    <row r="56" spans="2:5">
      <c r="B56" s="606"/>
      <c r="C56" s="607"/>
      <c r="D56" s="607"/>
      <c r="E56" s="608"/>
    </row>
  </sheetData>
  <sheetProtection insertRows="0" deleteRows="0" autoFilter="0"/>
  <mergeCells count="12">
    <mergeCell ref="B8:H8"/>
    <mergeCell ref="I8:J8"/>
    <mergeCell ref="I7:J7"/>
    <mergeCell ref="B56:E56"/>
    <mergeCell ref="B45:E45"/>
    <mergeCell ref="B46:E46"/>
    <mergeCell ref="B48:E48"/>
    <mergeCell ref="B49:E49"/>
    <mergeCell ref="B51:E51"/>
    <mergeCell ref="B52:E52"/>
    <mergeCell ref="B54:E54"/>
    <mergeCell ref="B55:E55"/>
  </mergeCells>
  <dataValidations disablePrompts="1"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P37"/>
  <sheetViews>
    <sheetView showGridLines="0" view="pageBreakPreview" zoomScale="80" zoomScaleNormal="70" zoomScaleSheetLayoutView="80" workbookViewId="0">
      <pane ySplit="13" topLeftCell="A14" activePane="bottomLeft" state="frozen"/>
      <selection activeCell="Q23" sqref="Q23"/>
      <selection pane="bottomLeft" activeCell="R44" sqref="R44"/>
    </sheetView>
  </sheetViews>
  <sheetFormatPr baseColWidth="10" defaultColWidth="14.85546875" defaultRowHeight="1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222" t="s">
        <v>203</v>
      </c>
      <c r="C7" s="223"/>
      <c r="D7" s="223"/>
      <c r="E7" s="223"/>
      <c r="F7" s="223"/>
      <c r="G7" s="223"/>
      <c r="H7" s="225" t="str">
        <f>'Caratula Resumen'!E16</f>
        <v>CHIHUAHUA</v>
      </c>
    </row>
    <row r="8" spans="2:16" ht="18.75">
      <c r="B8" s="672" t="str">
        <f>'Caratula Resumen'!E17</f>
        <v>Fondo de Aportaciones para la Educación Tecnológica y de Adultos/Colegio Nacional de Educación Profesional Técnica (FAETA/CONALEP)</v>
      </c>
      <c r="C8" s="673"/>
      <c r="D8" s="673"/>
      <c r="E8" s="673"/>
      <c r="F8" s="673"/>
      <c r="G8" s="673"/>
      <c r="H8" s="228" t="str">
        <f>'Caratula Resumen'!E18</f>
        <v>1er. Trimestre 2026</v>
      </c>
      <c r="J8" s="160"/>
      <c r="K8" s="160"/>
      <c r="L8" s="160"/>
      <c r="M8" s="160"/>
      <c r="N8" s="160"/>
      <c r="O8" s="160"/>
      <c r="P8" s="160"/>
    </row>
    <row r="9" spans="2:16">
      <c r="B9" s="17"/>
      <c r="C9" s="18"/>
      <c r="D9" s="18"/>
      <c r="E9" s="18"/>
      <c r="F9" s="18"/>
      <c r="G9" s="18"/>
      <c r="H9" s="19"/>
    </row>
    <row r="10" spans="2:16">
      <c r="B10" s="36"/>
      <c r="C10" s="36"/>
      <c r="D10" s="36"/>
      <c r="E10" s="36"/>
      <c r="F10" s="36"/>
      <c r="G10" s="36"/>
      <c r="H10" s="36"/>
    </row>
    <row r="11" spans="2:16" ht="15" customHeight="1">
      <c r="B11" s="681" t="s">
        <v>41</v>
      </c>
      <c r="C11" s="681" t="s">
        <v>83</v>
      </c>
      <c r="D11" s="681" t="s">
        <v>43</v>
      </c>
      <c r="E11" s="658" t="s">
        <v>204</v>
      </c>
      <c r="F11" s="685" t="s">
        <v>205</v>
      </c>
      <c r="G11" s="685"/>
      <c r="H11" s="685"/>
    </row>
    <row r="12" spans="2:16">
      <c r="B12" s="682"/>
      <c r="C12" s="682"/>
      <c r="D12" s="682"/>
      <c r="E12" s="684"/>
      <c r="F12" s="669" t="s">
        <v>206</v>
      </c>
      <c r="G12" s="669" t="s">
        <v>207</v>
      </c>
      <c r="H12" s="669" t="s">
        <v>208</v>
      </c>
    </row>
    <row r="13" spans="2:16">
      <c r="B13" s="683"/>
      <c r="C13" s="683"/>
      <c r="D13" s="683"/>
      <c r="E13" s="659"/>
      <c r="F13" s="669"/>
      <c r="G13" s="669"/>
      <c r="H13" s="669"/>
    </row>
    <row r="14" spans="2:16">
      <c r="B14" s="220"/>
      <c r="C14" s="220"/>
      <c r="D14" s="220"/>
      <c r="E14" s="220"/>
      <c r="F14" s="220"/>
      <c r="G14" s="220"/>
      <c r="H14" s="220"/>
    </row>
    <row r="15" spans="2:16">
      <c r="B15" s="220"/>
      <c r="C15" s="220"/>
      <c r="D15" s="220"/>
      <c r="E15" s="220"/>
      <c r="F15" s="220"/>
      <c r="G15" s="220"/>
      <c r="H15" s="220"/>
    </row>
    <row r="16" spans="2:16">
      <c r="B16" s="220"/>
      <c r="C16" s="220"/>
      <c r="D16" s="220"/>
      <c r="E16" s="220"/>
      <c r="F16" s="220"/>
      <c r="G16" s="220"/>
      <c r="H16" s="220"/>
    </row>
    <row r="17" spans="2:8" s="192" customFormat="1">
      <c r="B17" s="220"/>
      <c r="C17" s="220"/>
      <c r="D17" s="220"/>
      <c r="E17" s="220"/>
      <c r="F17" s="220"/>
      <c r="G17" s="220"/>
      <c r="H17" s="220"/>
    </row>
    <row r="18" spans="2:8" s="192" customFormat="1">
      <c r="B18" s="220"/>
      <c r="C18" s="220"/>
      <c r="D18" s="220"/>
      <c r="E18" s="220"/>
      <c r="F18" s="220"/>
      <c r="G18" s="220"/>
      <c r="H18" s="220"/>
    </row>
    <row r="19" spans="2:8" s="192" customFormat="1">
      <c r="B19" s="220"/>
      <c r="C19" s="220"/>
      <c r="D19" s="220"/>
      <c r="E19" s="220"/>
      <c r="F19" s="220"/>
      <c r="G19" s="220"/>
      <c r="H19" s="220"/>
    </row>
    <row r="20" spans="2:8">
      <c r="B20" s="248" t="s">
        <v>68</v>
      </c>
      <c r="C20" s="253">
        <v>0</v>
      </c>
      <c r="D20" s="30"/>
      <c r="E20" s="295" t="s">
        <v>209</v>
      </c>
      <c r="F20" s="250">
        <v>0</v>
      </c>
      <c r="G20" s="48"/>
      <c r="H20" s="251"/>
    </row>
    <row r="21" spans="2:8">
      <c r="B21" s="47"/>
      <c r="C21" s="249"/>
      <c r="D21" s="30"/>
      <c r="E21" s="686" t="s">
        <v>210</v>
      </c>
      <c r="F21" s="686"/>
      <c r="G21" s="250">
        <v>0</v>
      </c>
      <c r="H21" s="251"/>
    </row>
    <row r="22" spans="2:8">
      <c r="B22" s="32"/>
      <c r="C22" s="33"/>
      <c r="D22" s="34"/>
      <c r="E22" s="130"/>
      <c r="F22" s="687" t="s">
        <v>211</v>
      </c>
      <c r="G22" s="687"/>
      <c r="H22" s="252">
        <v>0</v>
      </c>
    </row>
    <row r="23" spans="2:8">
      <c r="B23" s="28" t="s">
        <v>134</v>
      </c>
      <c r="C23" s="36"/>
      <c r="D23" s="36"/>
      <c r="E23" s="95"/>
      <c r="F23" s="36"/>
      <c r="G23" s="36"/>
      <c r="H23" s="36"/>
    </row>
    <row r="25" spans="2:8">
      <c r="B25" s="7"/>
      <c r="C25" s="8"/>
      <c r="D25" s="9"/>
    </row>
    <row r="26" spans="2:8">
      <c r="B26" s="606" t="s">
        <v>3081</v>
      </c>
      <c r="C26" s="607"/>
      <c r="D26" s="608"/>
    </row>
    <row r="27" spans="2:8">
      <c r="B27" s="609" t="s">
        <v>37</v>
      </c>
      <c r="C27" s="610"/>
      <c r="D27" s="611"/>
    </row>
    <row r="28" spans="2:8">
      <c r="B28" s="164"/>
      <c r="C28" s="165"/>
      <c r="D28" s="166"/>
    </row>
    <row r="29" spans="2:8">
      <c r="B29" s="606" t="s">
        <v>3079</v>
      </c>
      <c r="C29" s="607"/>
      <c r="D29" s="608"/>
    </row>
    <row r="30" spans="2:8">
      <c r="B30" s="609" t="s">
        <v>38</v>
      </c>
      <c r="C30" s="610"/>
      <c r="D30" s="611"/>
    </row>
    <row r="31" spans="2:8">
      <c r="B31" s="164"/>
      <c r="C31" s="165"/>
      <c r="D31" s="166"/>
    </row>
    <row r="32" spans="2:8">
      <c r="B32" s="606"/>
      <c r="C32" s="607"/>
      <c r="D32" s="608"/>
    </row>
    <row r="33" spans="2:4">
      <c r="B33" s="609" t="s">
        <v>39</v>
      </c>
      <c r="C33" s="610"/>
      <c r="D33" s="611"/>
    </row>
    <row r="34" spans="2:4">
      <c r="B34" s="164"/>
      <c r="C34" s="165"/>
      <c r="D34" s="166"/>
    </row>
    <row r="35" spans="2:4">
      <c r="B35" s="626" t="s">
        <v>3080</v>
      </c>
      <c r="C35" s="627"/>
      <c r="D35" s="628"/>
    </row>
    <row r="36" spans="2:4">
      <c r="B36" s="609" t="s">
        <v>269</v>
      </c>
      <c r="C36" s="610"/>
      <c r="D36" s="611"/>
    </row>
    <row r="37" spans="2:4">
      <c r="B37" s="167"/>
      <c r="C37" s="168"/>
      <c r="D37" s="169"/>
    </row>
  </sheetData>
  <sheetProtection insertRows="0" deleteRows="0" autoFilter="0"/>
  <mergeCells count="19"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  <mergeCell ref="B8:G8"/>
    <mergeCell ref="B36:D36"/>
    <mergeCell ref="B26:D26"/>
    <mergeCell ref="B27:D27"/>
    <mergeCell ref="B29:D29"/>
    <mergeCell ref="B30:D30"/>
    <mergeCell ref="B32:D32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L39" sqref="L39"/>
    </sheetView>
  </sheetViews>
  <sheetFormatPr baseColWidth="10" defaultColWidth="11" defaultRowHeight="1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ht="15.75">
      <c r="B7" s="234" t="s">
        <v>212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689" t="str">
        <f>'Caratula Resumen'!E16</f>
        <v>CHIHUAHUA</v>
      </c>
      <c r="R7" s="689"/>
      <c r="S7" s="255"/>
    </row>
    <row r="8" spans="2:19" ht="15.75">
      <c r="B8" s="643" t="str">
        <f>'Caratula Resumen'!E17</f>
        <v>Fondo de Aportaciones para la Educación Tecnológica y de Adultos/Colegio Nacional de Educación Profesional Técnica (FAETA/CONALEP)</v>
      </c>
      <c r="C8" s="668"/>
      <c r="D8" s="668"/>
      <c r="E8" s="668"/>
      <c r="F8" s="668"/>
      <c r="G8" s="668"/>
      <c r="H8" s="193"/>
      <c r="I8" s="193"/>
      <c r="J8" s="193"/>
      <c r="K8" s="193"/>
      <c r="L8" s="193"/>
      <c r="M8" s="193"/>
      <c r="N8" s="193"/>
      <c r="O8" s="193"/>
      <c r="P8" s="193"/>
      <c r="Q8" s="688" t="str">
        <f>'Caratula Resumen'!E18</f>
        <v>1er. Trimestre 2026</v>
      </c>
      <c r="R8" s="688"/>
      <c r="S8" s="256"/>
    </row>
    <row r="9" spans="2:19" ht="15.75">
      <c r="B9" s="236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8"/>
    </row>
    <row r="10" spans="2:19" ht="15.75">
      <c r="B10" s="70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</row>
    <row r="11" spans="2:19" ht="15" customHeight="1">
      <c r="B11" s="690" t="s">
        <v>41</v>
      </c>
      <c r="C11" s="692" t="s">
        <v>213</v>
      </c>
      <c r="D11" s="692" t="s">
        <v>214</v>
      </c>
      <c r="E11" s="692" t="s">
        <v>83</v>
      </c>
      <c r="F11" s="692" t="s">
        <v>43</v>
      </c>
      <c r="G11" s="693" t="s">
        <v>215</v>
      </c>
      <c r="H11" s="690" t="s">
        <v>45</v>
      </c>
      <c r="I11" s="691" t="s">
        <v>46</v>
      </c>
      <c r="J11" s="691"/>
      <c r="K11" s="691"/>
      <c r="L11" s="691"/>
      <c r="M11" s="691"/>
      <c r="N11" s="691"/>
      <c r="O11" s="691"/>
      <c r="P11" s="692" t="s">
        <v>114</v>
      </c>
      <c r="Q11" s="692" t="s">
        <v>216</v>
      </c>
      <c r="R11" s="691" t="s">
        <v>217</v>
      </c>
      <c r="S11" s="691"/>
    </row>
    <row r="12" spans="2:19" ht="47.25">
      <c r="B12" s="690"/>
      <c r="C12" s="692"/>
      <c r="D12" s="692"/>
      <c r="E12" s="692"/>
      <c r="F12" s="692"/>
      <c r="G12" s="693"/>
      <c r="H12" s="690"/>
      <c r="I12" s="258" t="s">
        <v>57</v>
      </c>
      <c r="J12" s="258" t="s">
        <v>58</v>
      </c>
      <c r="K12" s="258" t="s">
        <v>59</v>
      </c>
      <c r="L12" s="258" t="s">
        <v>60</v>
      </c>
      <c r="M12" s="258" t="s">
        <v>61</v>
      </c>
      <c r="N12" s="259" t="s">
        <v>62</v>
      </c>
      <c r="O12" s="258" t="s">
        <v>63</v>
      </c>
      <c r="P12" s="692"/>
      <c r="Q12" s="692"/>
      <c r="R12" s="176" t="s">
        <v>90</v>
      </c>
      <c r="S12" s="176" t="s">
        <v>91</v>
      </c>
    </row>
    <row r="13" spans="2:19" ht="15.75"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</row>
    <row r="14" spans="2:19" s="194" customFormat="1" ht="15.75"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</row>
    <row r="15" spans="2:19" s="194" customFormat="1" ht="15.75"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</row>
    <row r="16" spans="2:19" s="194" customFormat="1" ht="15.75"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</row>
    <row r="17" spans="2:19" s="194" customFormat="1" ht="15.75"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</row>
    <row r="18" spans="2:19" s="194" customFormat="1" ht="15.75"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</row>
    <row r="19" spans="2:19" s="194" customFormat="1" ht="15.75"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</row>
    <row r="20" spans="2:19" s="194" customFormat="1" ht="15.75"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</row>
    <row r="21" spans="2:19" s="194" customFormat="1" ht="15.75"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</row>
    <row r="22" spans="2:19" s="194" customFormat="1" ht="15.75"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</row>
    <row r="23" spans="2:19" s="194" customFormat="1" ht="15.75"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</row>
    <row r="24" spans="2:19" s="194" customFormat="1" ht="15.75"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</row>
    <row r="25" spans="2:19" s="194" customFormat="1" ht="15.75"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</row>
    <row r="26" spans="2:19" s="194" customFormat="1" ht="15.75"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</row>
    <row r="27" spans="2:19" ht="15.75">
      <c r="B27" s="262" t="s">
        <v>68</v>
      </c>
      <c r="C27" s="263">
        <v>0</v>
      </c>
      <c r="D27" s="257"/>
      <c r="E27" s="257"/>
      <c r="F27" s="257"/>
      <c r="G27" s="257"/>
      <c r="H27" s="264"/>
      <c r="I27" s="70"/>
      <c r="J27" s="265"/>
      <c r="K27" s="257"/>
      <c r="L27" s="257"/>
      <c r="M27" s="264" t="s">
        <v>69</v>
      </c>
      <c r="N27" s="70"/>
      <c r="O27" s="263">
        <v>0</v>
      </c>
      <c r="P27" s="257"/>
      <c r="Q27" s="257"/>
      <c r="R27" s="266"/>
      <c r="S27" s="267"/>
    </row>
    <row r="28" spans="2:19" ht="15.75">
      <c r="B28" s="268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70"/>
    </row>
    <row r="29" spans="2:19" ht="15.75">
      <c r="B29" s="271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3"/>
    </row>
    <row r="30" spans="2:19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>
      <c r="B31" s="48" t="s">
        <v>218</v>
      </c>
      <c r="C31" s="36"/>
      <c r="D31" s="36"/>
      <c r="E31" s="95"/>
      <c r="F31" s="36"/>
      <c r="G31" s="36"/>
    </row>
    <row r="33" spans="2:4">
      <c r="B33" s="7"/>
      <c r="C33" s="8"/>
      <c r="D33" s="9"/>
    </row>
    <row r="34" spans="2:4">
      <c r="B34" s="606" t="s">
        <v>3081</v>
      </c>
      <c r="C34" s="607"/>
      <c r="D34" s="608"/>
    </row>
    <row r="35" spans="2:4">
      <c r="B35" s="609" t="s">
        <v>37</v>
      </c>
      <c r="C35" s="610"/>
      <c r="D35" s="611"/>
    </row>
    <row r="36" spans="2:4">
      <c r="B36" s="164"/>
      <c r="C36" s="165"/>
      <c r="D36" s="166"/>
    </row>
    <row r="37" spans="2:4">
      <c r="B37" s="606" t="s">
        <v>3079</v>
      </c>
      <c r="C37" s="607"/>
      <c r="D37" s="608"/>
    </row>
    <row r="38" spans="2:4">
      <c r="B38" s="609" t="s">
        <v>38</v>
      </c>
      <c r="C38" s="610"/>
      <c r="D38" s="611"/>
    </row>
    <row r="39" spans="2:4">
      <c r="B39" s="164"/>
      <c r="C39" s="165"/>
      <c r="D39" s="166"/>
    </row>
    <row r="40" spans="2:4">
      <c r="B40" s="606"/>
      <c r="C40" s="607"/>
      <c r="D40" s="608"/>
    </row>
    <row r="41" spans="2:4">
      <c r="B41" s="609" t="s">
        <v>39</v>
      </c>
      <c r="C41" s="610"/>
      <c r="D41" s="611"/>
    </row>
    <row r="42" spans="2:4">
      <c r="B42" s="164"/>
      <c r="C42" s="165"/>
      <c r="D42" s="166"/>
    </row>
    <row r="43" spans="2:4">
      <c r="B43" s="626" t="s">
        <v>3080</v>
      </c>
      <c r="C43" s="627"/>
      <c r="D43" s="628"/>
    </row>
    <row r="44" spans="2:4">
      <c r="B44" s="609" t="s">
        <v>269</v>
      </c>
      <c r="C44" s="610"/>
      <c r="D44" s="611"/>
    </row>
    <row r="45" spans="2:4">
      <c r="B45" s="167"/>
      <c r="C45" s="168"/>
      <c r="D45" s="169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38" sqref="B38:D50"/>
    </sheetView>
  </sheetViews>
  <sheetFormatPr baseColWidth="10" defaultColWidth="11" defaultRowHeight="1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/>
    <row r="2" spans="2:20" ht="15" customHeight="1"/>
    <row r="3" spans="2:20" ht="15" customHeight="1"/>
    <row r="4" spans="2:20" ht="15" customHeight="1"/>
    <row r="5" spans="2:20" ht="15" customHeight="1"/>
    <row r="7" spans="2:20" ht="18.7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36" t="str">
        <f>'Caratula Resumen'!E16</f>
        <v>CHIHUAHUA</v>
      </c>
      <c r="R7" s="636"/>
      <c r="S7" s="636"/>
      <c r="T7" s="13"/>
    </row>
    <row r="8" spans="2:20" ht="18.75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35" t="str">
        <f>'Caratula Resumen'!E18</f>
        <v>1er. Trimestre 2026</v>
      </c>
      <c r="R8" s="635"/>
      <c r="S8" s="635"/>
      <c r="T8" s="150"/>
    </row>
    <row r="9" spans="2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>
      <c r="B11" s="630" t="s">
        <v>41</v>
      </c>
      <c r="C11" s="670" t="s">
        <v>83</v>
      </c>
      <c r="D11" s="670" t="s">
        <v>43</v>
      </c>
      <c r="E11" s="670" t="s">
        <v>44</v>
      </c>
      <c r="F11" s="630" t="s">
        <v>45</v>
      </c>
      <c r="G11" s="685" t="s">
        <v>46</v>
      </c>
      <c r="H11" s="685"/>
      <c r="I11" s="685"/>
      <c r="J11" s="685"/>
      <c r="K11" s="685"/>
      <c r="L11" s="685"/>
      <c r="M11" s="685"/>
      <c r="N11" s="670" t="s">
        <v>220</v>
      </c>
      <c r="O11" s="670" t="s">
        <v>216</v>
      </c>
      <c r="P11" s="669" t="s">
        <v>221</v>
      </c>
      <c r="Q11" s="685" t="s">
        <v>222</v>
      </c>
      <c r="R11" s="685"/>
      <c r="S11" s="669" t="s">
        <v>223</v>
      </c>
      <c r="T11" s="669" t="s">
        <v>224</v>
      </c>
    </row>
    <row r="12" spans="2:20" ht="57" customHeight="1">
      <c r="B12" s="630"/>
      <c r="C12" s="670"/>
      <c r="D12" s="670"/>
      <c r="E12" s="670"/>
      <c r="F12" s="630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670"/>
      <c r="O12" s="670"/>
      <c r="P12" s="669"/>
      <c r="Q12" s="104" t="s">
        <v>90</v>
      </c>
      <c r="R12" s="104" t="s">
        <v>91</v>
      </c>
      <c r="S12" s="669"/>
      <c r="T12" s="669"/>
    </row>
    <row r="13" spans="2:20"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</row>
    <row r="14" spans="2:20"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</row>
    <row r="15" spans="2:20"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</row>
    <row r="16" spans="2:20"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</row>
    <row r="17" spans="2:20"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</row>
    <row r="18" spans="2:20"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</row>
    <row r="19" spans="2:20"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</row>
    <row r="20" spans="2:20"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</row>
    <row r="21" spans="2:20"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</row>
    <row r="22" spans="2:20"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</row>
    <row r="23" spans="2:20"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</row>
    <row r="24" spans="2:20"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</row>
    <row r="25" spans="2:20"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</row>
    <row r="26" spans="2:20"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</row>
    <row r="27" spans="2:20"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2:20" s="194" customFormat="1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2:20" s="194" customFormat="1"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2:20" s="194" customFormat="1"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2:20" s="194" customFormat="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2:20" s="194" customFormat="1"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</row>
    <row r="33" spans="2:20">
      <c r="B33" s="23" t="s">
        <v>68</v>
      </c>
      <c r="C33" s="201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201">
        <v>0</v>
      </c>
      <c r="P33" s="30"/>
      <c r="Q33" s="30"/>
      <c r="R33" s="30"/>
      <c r="S33" s="120"/>
      <c r="T33" s="121"/>
    </row>
    <row r="34" spans="2:20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>
      <c r="E37" s="67"/>
    </row>
    <row r="38" spans="2:20">
      <c r="B38" s="7"/>
      <c r="C38" s="8"/>
      <c r="D38" s="9"/>
    </row>
    <row r="39" spans="2:20">
      <c r="B39" s="606" t="s">
        <v>3081</v>
      </c>
      <c r="C39" s="607"/>
      <c r="D39" s="608"/>
    </row>
    <row r="40" spans="2:20">
      <c r="B40" s="609" t="s">
        <v>37</v>
      </c>
      <c r="C40" s="610"/>
      <c r="D40" s="611"/>
    </row>
    <row r="41" spans="2:20">
      <c r="B41" s="164"/>
      <c r="C41" s="165"/>
      <c r="D41" s="166"/>
    </row>
    <row r="42" spans="2:20">
      <c r="B42" s="606" t="s">
        <v>3079</v>
      </c>
      <c r="C42" s="607"/>
      <c r="D42" s="608"/>
    </row>
    <row r="43" spans="2:20">
      <c r="B43" s="609" t="s">
        <v>38</v>
      </c>
      <c r="C43" s="610"/>
      <c r="D43" s="611"/>
    </row>
    <row r="44" spans="2:20">
      <c r="B44" s="164"/>
      <c r="C44" s="165"/>
      <c r="D44" s="166"/>
    </row>
    <row r="45" spans="2:20">
      <c r="B45" s="606"/>
      <c r="C45" s="607"/>
      <c r="D45" s="608"/>
    </row>
    <row r="46" spans="2:20">
      <c r="B46" s="609" t="s">
        <v>39</v>
      </c>
      <c r="C46" s="610"/>
      <c r="D46" s="611"/>
    </row>
    <row r="47" spans="2:20">
      <c r="B47" s="164"/>
      <c r="C47" s="165"/>
      <c r="D47" s="166"/>
    </row>
    <row r="48" spans="2:20">
      <c r="B48" s="626" t="s">
        <v>3080</v>
      </c>
      <c r="C48" s="627"/>
      <c r="D48" s="628"/>
    </row>
    <row r="49" spans="2:4">
      <c r="B49" s="609" t="s">
        <v>269</v>
      </c>
      <c r="C49" s="610"/>
      <c r="D49" s="611"/>
    </row>
    <row r="50" spans="2:4">
      <c r="B50" s="167"/>
      <c r="C50" s="168"/>
      <c r="D50" s="169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T56" sqref="T56"/>
    </sheetView>
  </sheetViews>
  <sheetFormatPr baseColWidth="10" defaultColWidth="11.42578125" defaultRowHeight="1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/>
    <row r="2" spans="1:245" ht="15" customHeight="1"/>
    <row r="3" spans="1:245" ht="15" customHeight="1"/>
    <row r="4" spans="1:245" ht="15" customHeight="1"/>
    <row r="5" spans="1:245" ht="15" customHeight="1"/>
    <row r="6" spans="1:245" ht="15" customHeight="1"/>
    <row r="8" spans="1:245" ht="18.75">
      <c r="B8" s="189" t="s">
        <v>225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2"/>
      <c r="R8" s="636" t="str">
        <f>'Caratula Resumen'!E16</f>
        <v>CHIHUAHUA</v>
      </c>
      <c r="S8" s="636"/>
      <c r="T8" s="13"/>
    </row>
    <row r="9" spans="1:245" ht="18.75">
      <c r="B9" s="643" t="str">
        <f>'Caratula Resumen'!E17</f>
        <v>Fondo de Aportaciones para la Educación Tecnológica y de Adultos/Colegio Nacional de Educación Profesional Técnica (FAETA/CONALEP)</v>
      </c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193"/>
      <c r="O9" s="193"/>
      <c r="P9" s="193"/>
      <c r="Q9" s="15"/>
      <c r="R9" s="178"/>
      <c r="S9" s="178" t="str">
        <f>+'F) 2'!Q8</f>
        <v>1er. Trimestre 2026</v>
      </c>
      <c r="T9" s="150"/>
    </row>
    <row r="10" spans="1:24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>
      <c r="B11" s="122"/>
      <c r="C11" s="123"/>
      <c r="D11" s="123"/>
      <c r="E11" s="123"/>
      <c r="F11" s="694"/>
      <c r="G11" s="694"/>
      <c r="H11" s="694"/>
      <c r="I11" s="694"/>
      <c r="J11" s="694"/>
      <c r="K11" s="694"/>
      <c r="L11" s="694"/>
      <c r="M11" s="123"/>
      <c r="N11" s="123"/>
    </row>
    <row r="12" spans="1:245" s="125" customFormat="1" ht="12.75">
      <c r="A12" s="124"/>
      <c r="B12" s="630" t="s">
        <v>41</v>
      </c>
      <c r="C12" s="669" t="s">
        <v>42</v>
      </c>
      <c r="D12" s="669" t="s">
        <v>43</v>
      </c>
      <c r="E12" s="669" t="s">
        <v>44</v>
      </c>
      <c r="F12" s="630" t="s">
        <v>45</v>
      </c>
      <c r="G12" s="670" t="s">
        <v>226</v>
      </c>
      <c r="H12" s="670"/>
      <c r="I12" s="670"/>
      <c r="J12" s="670"/>
      <c r="K12" s="670"/>
      <c r="L12" s="670"/>
      <c r="M12" s="670"/>
      <c r="N12" s="630" t="s">
        <v>50</v>
      </c>
      <c r="O12" s="669" t="s">
        <v>216</v>
      </c>
      <c r="P12" s="669" t="s">
        <v>222</v>
      </c>
      <c r="Q12" s="670"/>
      <c r="R12" s="669" t="s">
        <v>227</v>
      </c>
      <c r="S12" s="669" t="s">
        <v>228</v>
      </c>
      <c r="T12" s="669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8.25">
      <c r="A13" s="124"/>
      <c r="B13" s="630"/>
      <c r="C13" s="669"/>
      <c r="D13" s="669"/>
      <c r="E13" s="669"/>
      <c r="F13" s="630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630"/>
      <c r="O13" s="669"/>
      <c r="P13" s="22" t="s">
        <v>90</v>
      </c>
      <c r="Q13" s="104" t="s">
        <v>91</v>
      </c>
      <c r="R13" s="669"/>
      <c r="S13" s="669"/>
      <c r="T13" s="669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</row>
    <row r="15" spans="1:245" s="194" customFormat="1"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</row>
    <row r="16" spans="1:245" s="194" customFormat="1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</row>
    <row r="17" spans="2:20" s="194" customFormat="1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</row>
    <row r="18" spans="2:20" s="194" customFormat="1"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</row>
    <row r="19" spans="2:20" s="194" customFormat="1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</row>
    <row r="20" spans="2:20" s="194" customFormat="1"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</row>
    <row r="21" spans="2:20">
      <c r="B21" s="23" t="s">
        <v>68</v>
      </c>
      <c r="C21" s="207">
        <v>0</v>
      </c>
      <c r="E21" s="127"/>
      <c r="O21" s="24" t="s">
        <v>230</v>
      </c>
      <c r="R21" s="202">
        <v>0</v>
      </c>
      <c r="T21" s="128"/>
    </row>
    <row r="22" spans="2:20">
      <c r="B22" s="126"/>
      <c r="E22" s="127"/>
      <c r="T22" s="128"/>
    </row>
    <row r="23" spans="2:20">
      <c r="B23" s="126"/>
      <c r="E23" s="127"/>
      <c r="R23" s="24" t="s">
        <v>231</v>
      </c>
      <c r="T23" s="205">
        <v>0</v>
      </c>
    </row>
    <row r="24" spans="2:20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>
      <c r="B25" s="28" t="s">
        <v>134</v>
      </c>
      <c r="E25" s="67"/>
    </row>
    <row r="27" spans="2:20">
      <c r="B27" s="7"/>
      <c r="C27" s="8"/>
      <c r="D27" s="9"/>
    </row>
    <row r="28" spans="2:20">
      <c r="B28" s="606" t="s">
        <v>3081</v>
      </c>
      <c r="C28" s="607"/>
      <c r="D28" s="608"/>
    </row>
    <row r="29" spans="2:20">
      <c r="B29" s="609" t="s">
        <v>37</v>
      </c>
      <c r="C29" s="610"/>
      <c r="D29" s="611"/>
    </row>
    <row r="30" spans="2:20">
      <c r="B30" s="164"/>
      <c r="C30" s="165"/>
      <c r="D30" s="166"/>
    </row>
    <row r="31" spans="2:20">
      <c r="B31" s="606" t="s">
        <v>3079</v>
      </c>
      <c r="C31" s="607"/>
      <c r="D31" s="608"/>
    </row>
    <row r="32" spans="2:20">
      <c r="B32" s="609" t="s">
        <v>38</v>
      </c>
      <c r="C32" s="610"/>
      <c r="D32" s="611"/>
    </row>
    <row r="33" spans="2:15">
      <c r="B33" s="164"/>
      <c r="C33" s="165"/>
      <c r="D33" s="166"/>
    </row>
    <row r="34" spans="2:15">
      <c r="B34" s="606"/>
      <c r="C34" s="607"/>
      <c r="D34" s="608"/>
      <c r="O34" s="10" t="s">
        <v>265</v>
      </c>
    </row>
    <row r="35" spans="2:15">
      <c r="B35" s="609" t="s">
        <v>39</v>
      </c>
      <c r="C35" s="610"/>
      <c r="D35" s="611"/>
    </row>
    <row r="36" spans="2:15">
      <c r="B36" s="164"/>
      <c r="C36" s="165"/>
      <c r="D36" s="166"/>
    </row>
    <row r="37" spans="2:15">
      <c r="B37" s="626" t="s">
        <v>3080</v>
      </c>
      <c r="C37" s="627"/>
      <c r="D37" s="628"/>
    </row>
    <row r="38" spans="2:15">
      <c r="B38" s="609" t="s">
        <v>269</v>
      </c>
      <c r="C38" s="610"/>
      <c r="D38" s="611"/>
    </row>
    <row r="39" spans="2:15">
      <c r="B39" s="167"/>
      <c r="C39" s="168"/>
      <c r="D39" s="169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7:P36"/>
  <sheetViews>
    <sheetView showGridLines="0" view="pageBreakPreview" zoomScale="80" zoomScaleNormal="85" zoomScaleSheetLayoutView="80" workbookViewId="0">
      <pane ySplit="12" topLeftCell="A13" activePane="bottomLeft" state="frozen"/>
      <selection activeCell="Q23" sqref="Q23"/>
      <selection pane="bottomLeft" activeCell="N22" sqref="N22"/>
    </sheetView>
  </sheetViews>
  <sheetFormatPr baseColWidth="10" defaultRowHeight="1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>
      <c r="B7" s="52" t="s">
        <v>232</v>
      </c>
    </row>
    <row r="8" spans="2:16" ht="9" customHeight="1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>
      <c r="B9" s="696" t="str">
        <f>'Caratula Resumen'!E17</f>
        <v>Fondo de Aportaciones para la Educación Tecnológica y de Adultos/Colegio Nacional de Educación Profesional Técnica (FAETA/CONALEP)</v>
      </c>
      <c r="C9" s="697"/>
      <c r="D9" s="697"/>
      <c r="E9" s="698"/>
      <c r="F9" s="162" t="str">
        <f>'Caratula Resumen'!E16</f>
        <v>CHIHUAHUA</v>
      </c>
      <c r="G9" s="695" t="str">
        <f>'Caratula Resumen'!E18</f>
        <v>1er. Trimestre 2026</v>
      </c>
      <c r="H9" s="695"/>
    </row>
    <row r="10" spans="2:16">
      <c r="B10" s="136" t="s">
        <v>233</v>
      </c>
      <c r="C10" s="133"/>
      <c r="D10" s="134"/>
      <c r="E10" s="134"/>
      <c r="F10" s="134"/>
      <c r="G10" s="134"/>
      <c r="H10" s="135"/>
    </row>
    <row r="11" spans="2:16">
      <c r="B11" s="137" t="s">
        <v>234</v>
      </c>
      <c r="C11" s="57"/>
      <c r="D11" s="61"/>
      <c r="E11" s="61"/>
      <c r="F11" s="61"/>
      <c r="G11" s="61"/>
      <c r="H11" s="103"/>
    </row>
    <row r="12" spans="2:16" ht="30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92" customFormat="1" ht="14.25" customHeight="1">
      <c r="B13" s="303"/>
      <c r="C13" s="303"/>
      <c r="D13" s="303"/>
      <c r="E13" s="303"/>
      <c r="F13" s="303"/>
      <c r="G13" s="303"/>
      <c r="H13" s="303"/>
    </row>
    <row r="14" spans="2:16" s="192" customFormat="1" ht="14.25" customHeight="1">
      <c r="B14" s="303"/>
      <c r="C14" s="303"/>
      <c r="D14" s="304"/>
      <c r="E14" s="304"/>
      <c r="F14" s="304"/>
      <c r="G14" s="304"/>
      <c r="H14" s="304"/>
    </row>
    <row r="15" spans="2:16" s="192" customFormat="1" ht="14.25" customHeight="1">
      <c r="B15" s="303"/>
      <c r="C15" s="303"/>
      <c r="D15" s="304"/>
      <c r="E15" s="304"/>
      <c r="F15" s="304"/>
      <c r="G15" s="304"/>
      <c r="H15" s="304"/>
    </row>
    <row r="16" spans="2:16" s="192" customFormat="1" ht="14.25" customHeight="1">
      <c r="B16" s="303"/>
      <c r="C16" s="303"/>
      <c r="D16" s="304"/>
      <c r="E16" s="304"/>
      <c r="F16" s="304"/>
      <c r="G16" s="304"/>
      <c r="H16" s="304"/>
    </row>
    <row r="17" spans="2:8" s="192" customFormat="1" ht="14.25" customHeight="1">
      <c r="B17" s="303"/>
      <c r="C17" s="303"/>
      <c r="D17" s="304"/>
      <c r="E17" s="304"/>
      <c r="F17" s="304"/>
      <c r="G17" s="304"/>
      <c r="H17" s="304"/>
    </row>
    <row r="18" spans="2:8" s="192" customFormat="1" ht="14.25" customHeight="1">
      <c r="B18" s="303"/>
      <c r="C18" s="303"/>
      <c r="D18" s="304"/>
      <c r="E18" s="304"/>
      <c r="F18" s="304"/>
      <c r="G18" s="304"/>
      <c r="H18" s="304"/>
    </row>
    <row r="19" spans="2:8">
      <c r="B19" s="144"/>
      <c r="C19" s="54"/>
      <c r="D19" s="54"/>
      <c r="E19" s="54"/>
      <c r="F19" s="54"/>
      <c r="G19" s="54"/>
      <c r="H19" s="157"/>
    </row>
    <row r="20" spans="2:8">
      <c r="B20" s="38" t="s">
        <v>264</v>
      </c>
      <c r="H20" s="39"/>
    </row>
    <row r="21" spans="2:8">
      <c r="B21" s="38" t="s">
        <v>239</v>
      </c>
      <c r="H21" s="39"/>
    </row>
    <row r="22" spans="2:8">
      <c r="B22" s="57" t="s">
        <v>240</v>
      </c>
      <c r="C22" s="61"/>
      <c r="D22" s="61"/>
      <c r="E22" s="61"/>
      <c r="F22" s="61"/>
      <c r="G22" s="61"/>
      <c r="H22" s="103"/>
    </row>
    <row r="24" spans="2:8">
      <c r="B24" s="7"/>
      <c r="C24" s="8"/>
      <c r="D24" s="9"/>
    </row>
    <row r="25" spans="2:8">
      <c r="B25" s="606" t="s">
        <v>3081</v>
      </c>
      <c r="C25" s="607"/>
      <c r="D25" s="608"/>
    </row>
    <row r="26" spans="2:8">
      <c r="B26" s="609" t="s">
        <v>37</v>
      </c>
      <c r="C26" s="610"/>
      <c r="D26" s="611"/>
    </row>
    <row r="27" spans="2:8">
      <c r="B27" s="164"/>
      <c r="C27" s="165"/>
      <c r="D27" s="166"/>
    </row>
    <row r="28" spans="2:8">
      <c r="B28" s="606" t="s">
        <v>3079</v>
      </c>
      <c r="C28" s="607"/>
      <c r="D28" s="608"/>
    </row>
    <row r="29" spans="2:8">
      <c r="B29" s="609" t="s">
        <v>38</v>
      </c>
      <c r="C29" s="610"/>
      <c r="D29" s="611"/>
    </row>
    <row r="30" spans="2:8">
      <c r="B30" s="164"/>
      <c r="C30" s="165"/>
      <c r="D30" s="166"/>
    </row>
    <row r="31" spans="2:8">
      <c r="B31" s="606"/>
      <c r="C31" s="607"/>
      <c r="D31" s="608"/>
    </row>
    <row r="32" spans="2:8">
      <c r="B32" s="609" t="s">
        <v>39</v>
      </c>
      <c r="C32" s="610"/>
      <c r="D32" s="611"/>
    </row>
    <row r="33" spans="2:4">
      <c r="B33" s="164"/>
      <c r="C33" s="165"/>
      <c r="D33" s="166"/>
    </row>
    <row r="34" spans="2:4">
      <c r="B34" s="626" t="s">
        <v>3080</v>
      </c>
      <c r="C34" s="627"/>
      <c r="D34" s="628"/>
    </row>
    <row r="35" spans="2:4">
      <c r="B35" s="609" t="s">
        <v>269</v>
      </c>
      <c r="C35" s="610"/>
      <c r="D35" s="611"/>
    </row>
    <row r="36" spans="2:4">
      <c r="B36" s="167"/>
      <c r="C36" s="168"/>
      <c r="D36" s="169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B16" sqref="B16"/>
    </sheetView>
  </sheetViews>
  <sheetFormatPr baseColWidth="10" defaultRowHeight="15"/>
  <cols>
    <col min="2" max="2" width="20.5703125" customWidth="1"/>
    <col min="4" max="4" width="13" bestFit="1" customWidth="1"/>
    <col min="8" max="8" width="26.140625" bestFit="1" customWidth="1"/>
  </cols>
  <sheetData>
    <row r="4" spans="2:8">
      <c r="B4" s="140" t="s">
        <v>241</v>
      </c>
    </row>
    <row r="5" spans="2:8">
      <c r="B5" t="s">
        <v>242</v>
      </c>
    </row>
    <row r="6" spans="2:8">
      <c r="B6" t="s">
        <v>243</v>
      </c>
    </row>
    <row r="10" spans="2:8">
      <c r="H10" s="140" t="s">
        <v>244</v>
      </c>
    </row>
    <row r="11" spans="2:8">
      <c r="B11" s="140" t="s">
        <v>245</v>
      </c>
      <c r="H11" s="305" t="s">
        <v>246</v>
      </c>
    </row>
    <row r="12" spans="2:8">
      <c r="B12" t="s">
        <v>299</v>
      </c>
      <c r="H12" s="305" t="s">
        <v>247</v>
      </c>
    </row>
    <row r="13" spans="2:8">
      <c r="B13" t="s">
        <v>300</v>
      </c>
      <c r="H13" s="305" t="s">
        <v>248</v>
      </c>
    </row>
    <row r="14" spans="2:8">
      <c r="B14" t="s">
        <v>301</v>
      </c>
      <c r="H14" s="305" t="s">
        <v>249</v>
      </c>
    </row>
    <row r="15" spans="2:8">
      <c r="B15" t="s">
        <v>302</v>
      </c>
      <c r="H15" s="305" t="s">
        <v>273</v>
      </c>
    </row>
    <row r="16" spans="2:8">
      <c r="D16" s="140" t="s">
        <v>250</v>
      </c>
      <c r="H16" s="305" t="s">
        <v>274</v>
      </c>
    </row>
    <row r="17" spans="4:8">
      <c r="D17">
        <v>2013</v>
      </c>
      <c r="H17" s="305" t="s">
        <v>275</v>
      </c>
    </row>
    <row r="18" spans="4:8">
      <c r="D18">
        <v>2014</v>
      </c>
      <c r="H18" s="305" t="s">
        <v>276</v>
      </c>
    </row>
    <row r="19" spans="4:8">
      <c r="D19">
        <v>2015</v>
      </c>
      <c r="H19" s="305" t="s">
        <v>251</v>
      </c>
    </row>
    <row r="20" spans="4:8">
      <c r="D20">
        <v>2016</v>
      </c>
      <c r="H20" s="305" t="s">
        <v>277</v>
      </c>
    </row>
    <row r="21" spans="4:8">
      <c r="D21">
        <v>2017</v>
      </c>
      <c r="H21" s="305" t="s">
        <v>278</v>
      </c>
    </row>
    <row r="22" spans="4:8">
      <c r="D22">
        <v>2018</v>
      </c>
      <c r="H22" s="305" t="s">
        <v>279</v>
      </c>
    </row>
    <row r="23" spans="4:8">
      <c r="H23" s="305" t="s">
        <v>272</v>
      </c>
    </row>
    <row r="24" spans="4:8">
      <c r="H24" s="305" t="s">
        <v>280</v>
      </c>
    </row>
    <row r="25" spans="4:8">
      <c r="H25" s="305" t="s">
        <v>281</v>
      </c>
    </row>
    <row r="26" spans="4:8">
      <c r="H26" s="305" t="s">
        <v>282</v>
      </c>
    </row>
    <row r="27" spans="4:8">
      <c r="H27" s="305" t="s">
        <v>283</v>
      </c>
    </row>
    <row r="28" spans="4:8">
      <c r="H28" s="305" t="s">
        <v>284</v>
      </c>
    </row>
    <row r="29" spans="4:8">
      <c r="H29" s="305" t="s">
        <v>285</v>
      </c>
    </row>
    <row r="30" spans="4:8">
      <c r="H30" s="305" t="s">
        <v>286</v>
      </c>
    </row>
    <row r="31" spans="4:8">
      <c r="H31" s="305" t="s">
        <v>287</v>
      </c>
    </row>
    <row r="32" spans="4:8">
      <c r="H32" s="305" t="s">
        <v>288</v>
      </c>
    </row>
    <row r="33" spans="8:8">
      <c r="H33" s="305" t="s">
        <v>289</v>
      </c>
    </row>
    <row r="34" spans="8:8">
      <c r="H34" s="305" t="s">
        <v>290</v>
      </c>
    </row>
    <row r="35" spans="8:8">
      <c r="H35" s="305" t="s">
        <v>291</v>
      </c>
    </row>
    <row r="36" spans="8:8">
      <c r="H36" s="305" t="s">
        <v>292</v>
      </c>
    </row>
    <row r="37" spans="8:8">
      <c r="H37" s="305" t="s">
        <v>293</v>
      </c>
    </row>
    <row r="38" spans="8:8">
      <c r="H38" s="305" t="s">
        <v>294</v>
      </c>
    </row>
    <row r="39" spans="8:8">
      <c r="H39" s="305" t="s">
        <v>295</v>
      </c>
    </row>
    <row r="40" spans="8:8">
      <c r="H40" s="305" t="s">
        <v>296</v>
      </c>
    </row>
    <row r="41" spans="8:8">
      <c r="H41" s="305" t="s">
        <v>297</v>
      </c>
    </row>
    <row r="42" spans="8:8">
      <c r="H42" s="305" t="s">
        <v>298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7:Y51"/>
  <sheetViews>
    <sheetView showGridLines="0" view="pageBreakPreview" zoomScale="90" zoomScaleNormal="55" zoomScaleSheetLayoutView="90" zoomScalePageLayoutView="55" workbookViewId="0">
      <pane xSplit="1" ySplit="12" topLeftCell="B19" activePane="bottomRight" state="frozen"/>
      <selection activeCell="Q23" sqref="Q23"/>
      <selection pane="topRight" activeCell="Q23" sqref="Q23"/>
      <selection pane="bottomLeft" activeCell="Q23" sqref="Q23"/>
      <selection pane="bottomRight" activeCell="G12" sqref="G12"/>
    </sheetView>
  </sheetViews>
  <sheetFormatPr baseColWidth="10" defaultColWidth="3.5703125" defaultRowHeight="15"/>
  <cols>
    <col min="1" max="1" width="1.28515625" style="10" customWidth="1"/>
    <col min="2" max="2" width="17.85546875" style="10" customWidth="1"/>
    <col min="3" max="3" width="17.42578125" style="10" customWidth="1"/>
    <col min="4" max="4" width="23.7109375" style="10" bestFit="1" customWidth="1"/>
    <col min="5" max="5" width="44.7109375" style="10" customWidth="1"/>
    <col min="6" max="6" width="30.2851562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20" width="13.140625" style="10" bestFit="1" customWidth="1"/>
    <col min="21" max="21" width="35.7109375" style="10" customWidth="1"/>
    <col min="22" max="22" width="24.5703125" style="10" bestFit="1" customWidth="1"/>
    <col min="23" max="23" width="26.140625" style="10" customWidth="1"/>
    <col min="24" max="24" width="23.85546875" style="10" customWidth="1"/>
    <col min="25" max="25" width="11.140625" style="10" customWidth="1"/>
    <col min="26" max="255" width="11.42578125" style="10" customWidth="1"/>
    <col min="256" max="16384" width="3.5703125" style="10"/>
  </cols>
  <sheetData>
    <row r="7" spans="2:25" s="14" customFormat="1" ht="18.7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15"/>
      <c r="R8" s="15"/>
      <c r="S8" s="15"/>
      <c r="T8" s="15"/>
      <c r="U8" s="15"/>
      <c r="V8" s="15"/>
      <c r="W8" s="178"/>
      <c r="X8" s="15" t="str">
        <f>'Caratula Resumen'!E18</f>
        <v>1er. Trimestre 2026</v>
      </c>
      <c r="Y8" s="16"/>
    </row>
    <row r="9" spans="2:25" ht="18.75">
      <c r="B9" s="239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1"/>
    </row>
    <row r="10" spans="2:25" ht="18.75"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>
      <c r="B11" s="622" t="s">
        <v>41</v>
      </c>
      <c r="C11" s="622" t="s">
        <v>42</v>
      </c>
      <c r="D11" s="622" t="s">
        <v>43</v>
      </c>
      <c r="E11" s="622" t="s">
        <v>44</v>
      </c>
      <c r="F11" s="622" t="s">
        <v>45</v>
      </c>
      <c r="G11" s="624" t="s">
        <v>46</v>
      </c>
      <c r="H11" s="624"/>
      <c r="I11" s="624"/>
      <c r="J11" s="624"/>
      <c r="K11" s="624"/>
      <c r="L11" s="624"/>
      <c r="M11" s="624"/>
      <c r="N11" s="622" t="s">
        <v>47</v>
      </c>
      <c r="O11" s="622"/>
      <c r="P11" s="622" t="s">
        <v>48</v>
      </c>
      <c r="Q11" s="622" t="s">
        <v>49</v>
      </c>
      <c r="R11" s="622" t="s">
        <v>50</v>
      </c>
      <c r="S11" s="622" t="s">
        <v>51</v>
      </c>
      <c r="T11" s="622"/>
      <c r="U11" s="622" t="s">
        <v>52</v>
      </c>
      <c r="V11" s="622" t="s">
        <v>53</v>
      </c>
      <c r="W11" s="622" t="s">
        <v>54</v>
      </c>
      <c r="X11" s="622" t="s">
        <v>55</v>
      </c>
      <c r="Y11" s="622" t="s">
        <v>56</v>
      </c>
    </row>
    <row r="12" spans="2:25" s="20" customFormat="1" ht="37.5">
      <c r="B12" s="622"/>
      <c r="C12" s="622"/>
      <c r="D12" s="622"/>
      <c r="E12" s="622"/>
      <c r="F12" s="622"/>
      <c r="G12" s="275" t="s">
        <v>57</v>
      </c>
      <c r="H12" s="275" t="s">
        <v>58</v>
      </c>
      <c r="I12" s="275" t="s">
        <v>59</v>
      </c>
      <c r="J12" s="275" t="s">
        <v>60</v>
      </c>
      <c r="K12" s="275" t="s">
        <v>61</v>
      </c>
      <c r="L12" s="243" t="s">
        <v>62</v>
      </c>
      <c r="M12" s="275" t="s">
        <v>63</v>
      </c>
      <c r="N12" s="275" t="s">
        <v>64</v>
      </c>
      <c r="O12" s="275" t="s">
        <v>65</v>
      </c>
      <c r="P12" s="622"/>
      <c r="Q12" s="622"/>
      <c r="R12" s="622"/>
      <c r="S12" s="275" t="s">
        <v>66</v>
      </c>
      <c r="T12" s="275" t="s">
        <v>67</v>
      </c>
      <c r="U12" s="622"/>
      <c r="V12" s="622"/>
      <c r="W12" s="622"/>
      <c r="X12" s="622"/>
      <c r="Y12" s="622"/>
    </row>
    <row r="13" spans="2:25">
      <c r="B13" s="220" t="s">
        <v>276</v>
      </c>
      <c r="C13" s="590" t="s">
        <v>413</v>
      </c>
      <c r="D13" s="590" t="s">
        <v>414</v>
      </c>
      <c r="E13" s="589" t="s">
        <v>415</v>
      </c>
      <c r="F13" s="314" t="str">
        <f t="shared" ref="F13" si="0">CONCATENATE(G13,H13,I13,J13,K13,L13,M13)</f>
        <v>8310110030208T08201011845</v>
      </c>
      <c r="G13" s="319">
        <v>83101</v>
      </c>
      <c r="H13" s="319">
        <v>1003</v>
      </c>
      <c r="I13" s="317" t="s">
        <v>410</v>
      </c>
      <c r="J13" s="317" t="s">
        <v>411</v>
      </c>
      <c r="K13" s="54" t="str">
        <f>"T08201"</f>
        <v>T08201</v>
      </c>
      <c r="L13" s="319">
        <v>0</v>
      </c>
      <c r="M13" s="54" t="str">
        <f>"11845"</f>
        <v>11845</v>
      </c>
      <c r="N13" s="220">
        <v>20260313</v>
      </c>
      <c r="O13" s="220">
        <v>99999999</v>
      </c>
      <c r="P13" s="316">
        <v>13948.62</v>
      </c>
      <c r="Q13" s="220"/>
      <c r="R13" s="316" t="s">
        <v>399</v>
      </c>
      <c r="S13" s="220" t="s">
        <v>399</v>
      </c>
      <c r="T13" s="319">
        <v>100</v>
      </c>
      <c r="U13" s="220"/>
      <c r="V13" s="220" t="s">
        <v>418</v>
      </c>
      <c r="W13" s="220" t="s">
        <v>419</v>
      </c>
      <c r="X13" s="220"/>
      <c r="Y13" s="220" t="s">
        <v>438</v>
      </c>
    </row>
    <row r="14" spans="2:25">
      <c r="B14" s="220" t="s">
        <v>276</v>
      </c>
      <c r="C14" s="220" t="s">
        <v>420</v>
      </c>
      <c r="D14" s="220" t="s">
        <v>421</v>
      </c>
      <c r="E14" s="220" t="s">
        <v>422</v>
      </c>
      <c r="F14" s="220" t="s">
        <v>423</v>
      </c>
      <c r="G14" s="220">
        <v>83101</v>
      </c>
      <c r="H14" s="220">
        <v>1003</v>
      </c>
      <c r="I14" s="220" t="s">
        <v>424</v>
      </c>
      <c r="J14" s="220">
        <v>25</v>
      </c>
      <c r="K14" s="220" t="s">
        <v>425</v>
      </c>
      <c r="L14" s="220">
        <v>0</v>
      </c>
      <c r="M14" s="220">
        <v>2398</v>
      </c>
      <c r="N14" s="220">
        <v>20230216</v>
      </c>
      <c r="O14" s="220" t="s">
        <v>426</v>
      </c>
      <c r="P14" s="220">
        <v>69946.37</v>
      </c>
      <c r="Q14" s="220">
        <v>0</v>
      </c>
      <c r="R14" s="220" t="s">
        <v>427</v>
      </c>
      <c r="S14" s="220" t="s">
        <v>427</v>
      </c>
      <c r="T14" s="220">
        <v>123</v>
      </c>
      <c r="U14" s="220"/>
      <c r="V14" s="220"/>
      <c r="W14" s="220" t="s">
        <v>428</v>
      </c>
      <c r="X14" s="220" t="s">
        <v>429</v>
      </c>
      <c r="Y14" s="220" t="s">
        <v>430</v>
      </c>
    </row>
    <row r="15" spans="2:25">
      <c r="B15" s="220" t="s">
        <v>276</v>
      </c>
      <c r="C15" s="220" t="s">
        <v>431</v>
      </c>
      <c r="D15" s="220" t="s">
        <v>432</v>
      </c>
      <c r="E15" s="220" t="s">
        <v>433</v>
      </c>
      <c r="F15" s="220" t="s">
        <v>434</v>
      </c>
      <c r="G15" s="220">
        <v>83101</v>
      </c>
      <c r="H15" s="220">
        <v>1003</v>
      </c>
      <c r="I15" s="220" t="s">
        <v>424</v>
      </c>
      <c r="J15" s="220">
        <v>25</v>
      </c>
      <c r="K15" s="220" t="s">
        <v>435</v>
      </c>
      <c r="L15" s="220">
        <v>0</v>
      </c>
      <c r="M15" s="220">
        <v>6359</v>
      </c>
      <c r="N15" s="220">
        <v>20230216</v>
      </c>
      <c r="O15" s="220" t="s">
        <v>426</v>
      </c>
      <c r="P15" s="220">
        <v>112944.71</v>
      </c>
      <c r="Q15" s="220">
        <v>0</v>
      </c>
      <c r="R15" s="220" t="s">
        <v>427</v>
      </c>
      <c r="S15" s="220" t="s">
        <v>427</v>
      </c>
      <c r="T15" s="220">
        <v>123</v>
      </c>
      <c r="U15" s="220"/>
      <c r="V15" s="220"/>
      <c r="W15" s="220" t="s">
        <v>436</v>
      </c>
      <c r="X15" s="220" t="s">
        <v>429</v>
      </c>
      <c r="Y15" s="220"/>
    </row>
    <row r="16" spans="2:25">
      <c r="B16" s="220" t="s">
        <v>276</v>
      </c>
      <c r="C16" s="220" t="s">
        <v>974</v>
      </c>
      <c r="D16" s="220" t="s">
        <v>975</v>
      </c>
      <c r="E16" s="220" t="s">
        <v>976</v>
      </c>
      <c r="F16" s="305" t="str">
        <f>CONCATENATE(G16,H16,I16,J16,K16,L16,M16)</f>
        <v>831011003026CF3420202457</v>
      </c>
      <c r="G16" s="220">
        <v>83101</v>
      </c>
      <c r="H16" s="220">
        <v>1003</v>
      </c>
      <c r="I16" s="220">
        <v>0</v>
      </c>
      <c r="J16" s="220">
        <v>26</v>
      </c>
      <c r="K16" s="220" t="s">
        <v>464</v>
      </c>
      <c r="L16" s="220">
        <v>0</v>
      </c>
      <c r="M16" s="220">
        <v>2457</v>
      </c>
      <c r="N16" s="220">
        <v>20120216</v>
      </c>
      <c r="O16" s="220">
        <v>99999999</v>
      </c>
      <c r="P16" s="429">
        <v>84757.96</v>
      </c>
      <c r="Q16" s="220"/>
      <c r="R16" s="220" t="s">
        <v>977</v>
      </c>
      <c r="S16" s="220"/>
      <c r="T16" s="220">
        <v>200</v>
      </c>
      <c r="U16" s="220"/>
      <c r="V16" s="220"/>
      <c r="W16" s="220" t="s">
        <v>463</v>
      </c>
      <c r="X16" s="220" t="s">
        <v>419</v>
      </c>
      <c r="Y16" s="220" t="s">
        <v>978</v>
      </c>
    </row>
    <row r="17" spans="2:25">
      <c r="B17" s="220" t="s">
        <v>276</v>
      </c>
      <c r="C17" s="220" t="s">
        <v>979</v>
      </c>
      <c r="D17" s="220" t="s">
        <v>980</v>
      </c>
      <c r="E17" s="220" t="s">
        <v>981</v>
      </c>
      <c r="F17" s="305" t="str">
        <f t="shared" ref="F17:F24" si="1">CONCATENATE(G17,H17,I17,J17,K17,L17,M17)</f>
        <v>831011003026A0320202419</v>
      </c>
      <c r="G17" s="220">
        <v>83101</v>
      </c>
      <c r="H17" s="220">
        <v>1003</v>
      </c>
      <c r="I17" s="220">
        <v>0</v>
      </c>
      <c r="J17" s="220">
        <v>26</v>
      </c>
      <c r="K17" s="220" t="s">
        <v>440</v>
      </c>
      <c r="L17" s="220">
        <v>0</v>
      </c>
      <c r="M17" s="220">
        <v>2419</v>
      </c>
      <c r="N17" s="220">
        <v>20130216</v>
      </c>
      <c r="O17" s="220">
        <v>99999999</v>
      </c>
      <c r="P17" s="429">
        <v>86656.99</v>
      </c>
      <c r="Q17" s="220"/>
      <c r="R17" s="220" t="s">
        <v>977</v>
      </c>
      <c r="S17" s="220"/>
      <c r="T17" s="220">
        <v>200</v>
      </c>
      <c r="U17" s="220"/>
      <c r="V17" s="220"/>
      <c r="W17" s="220" t="s">
        <v>492</v>
      </c>
      <c r="X17" s="220" t="s">
        <v>419</v>
      </c>
      <c r="Y17" s="220" t="s">
        <v>982</v>
      </c>
    </row>
    <row r="18" spans="2:25">
      <c r="B18" s="220" t="s">
        <v>276</v>
      </c>
      <c r="C18" s="220" t="s">
        <v>983</v>
      </c>
      <c r="D18" s="220" t="s">
        <v>984</v>
      </c>
      <c r="E18" s="220" t="s">
        <v>985</v>
      </c>
      <c r="F18" s="305" t="str">
        <f t="shared" si="1"/>
        <v>831011003026ED0120102445</v>
      </c>
      <c r="G18" s="220">
        <v>83101</v>
      </c>
      <c r="H18" s="220">
        <v>1003</v>
      </c>
      <c r="I18" s="220">
        <v>0</v>
      </c>
      <c r="J18" s="220">
        <v>26</v>
      </c>
      <c r="K18" s="220" t="s">
        <v>468</v>
      </c>
      <c r="L18" s="220">
        <v>0</v>
      </c>
      <c r="M18" s="220">
        <v>2445</v>
      </c>
      <c r="N18" s="220">
        <v>20160701</v>
      </c>
      <c r="O18" s="220">
        <v>99999999</v>
      </c>
      <c r="P18" s="429">
        <v>91101.08</v>
      </c>
      <c r="Q18" s="220"/>
      <c r="R18" s="220" t="s">
        <v>977</v>
      </c>
      <c r="S18" s="220"/>
      <c r="T18" s="220">
        <v>700</v>
      </c>
      <c r="U18" s="220"/>
      <c r="V18" s="220"/>
      <c r="W18" s="220" t="s">
        <v>986</v>
      </c>
      <c r="X18" s="220" t="s">
        <v>987</v>
      </c>
      <c r="Y18" s="220" t="s">
        <v>988</v>
      </c>
    </row>
    <row r="19" spans="2:25">
      <c r="B19" s="220" t="s">
        <v>276</v>
      </c>
      <c r="C19" s="220" t="s">
        <v>989</v>
      </c>
      <c r="D19" s="220" t="s">
        <v>990</v>
      </c>
      <c r="E19" s="220" t="s">
        <v>991</v>
      </c>
      <c r="F19" s="305" t="str">
        <f t="shared" si="1"/>
        <v>831011003026CF3320402450</v>
      </c>
      <c r="G19" s="220">
        <v>83101</v>
      </c>
      <c r="H19" s="220">
        <v>1003</v>
      </c>
      <c r="I19" s="220">
        <v>0</v>
      </c>
      <c r="J19" s="220">
        <v>26</v>
      </c>
      <c r="K19" s="220" t="s">
        <v>435</v>
      </c>
      <c r="L19" s="220">
        <v>0</v>
      </c>
      <c r="M19" s="220">
        <v>2450</v>
      </c>
      <c r="N19" s="220">
        <v>20211101</v>
      </c>
      <c r="O19" s="220">
        <v>99999999</v>
      </c>
      <c r="P19" s="429">
        <v>103816.61</v>
      </c>
      <c r="Q19" s="220"/>
      <c r="R19" s="220"/>
      <c r="S19" s="220"/>
      <c r="T19" s="220">
        <v>100</v>
      </c>
      <c r="U19" s="220"/>
      <c r="V19" s="220"/>
      <c r="W19" s="220" t="s">
        <v>402</v>
      </c>
      <c r="X19" s="220" t="s">
        <v>419</v>
      </c>
      <c r="Y19" s="220"/>
    </row>
    <row r="20" spans="2:25">
      <c r="B20" s="220" t="s">
        <v>276</v>
      </c>
      <c r="C20" s="220" t="s">
        <v>992</v>
      </c>
      <c r="D20" s="220" t="s">
        <v>993</v>
      </c>
      <c r="E20" s="220" t="s">
        <v>994</v>
      </c>
      <c r="F20" s="305" t="str">
        <f t="shared" si="1"/>
        <v>831011003026S0120102428</v>
      </c>
      <c r="G20" s="220">
        <v>83101</v>
      </c>
      <c r="H20" s="220">
        <v>1003</v>
      </c>
      <c r="I20" s="220">
        <v>0</v>
      </c>
      <c r="J20" s="220">
        <v>26</v>
      </c>
      <c r="K20" s="220" t="s">
        <v>425</v>
      </c>
      <c r="L20" s="220">
        <v>0</v>
      </c>
      <c r="M20" s="220">
        <v>2428</v>
      </c>
      <c r="N20" s="220">
        <v>20220307</v>
      </c>
      <c r="O20" s="220">
        <v>99999999</v>
      </c>
      <c r="P20" s="429">
        <v>68907.17</v>
      </c>
      <c r="Q20" s="220"/>
      <c r="R20" s="220" t="s">
        <v>995</v>
      </c>
      <c r="S20" s="220"/>
      <c r="T20" s="220">
        <v>100</v>
      </c>
      <c r="U20" s="220"/>
      <c r="V20" s="220"/>
      <c r="W20" s="220" t="s">
        <v>406</v>
      </c>
      <c r="X20" s="220" t="s">
        <v>419</v>
      </c>
      <c r="Y20" s="220"/>
    </row>
    <row r="21" spans="2:25">
      <c r="B21" s="220" t="s">
        <v>276</v>
      </c>
      <c r="C21" s="220" t="s">
        <v>996</v>
      </c>
      <c r="D21" s="220" t="s">
        <v>997</v>
      </c>
      <c r="E21" s="220" t="s">
        <v>998</v>
      </c>
      <c r="F21" s="305" t="str">
        <f t="shared" si="1"/>
        <v>831011003026CF02105014574</v>
      </c>
      <c r="G21" s="220">
        <v>83101</v>
      </c>
      <c r="H21" s="220">
        <v>1003</v>
      </c>
      <c r="I21" s="220">
        <v>0</v>
      </c>
      <c r="J21" s="220">
        <v>26</v>
      </c>
      <c r="K21" s="220" t="s">
        <v>999</v>
      </c>
      <c r="L21" s="220">
        <v>0</v>
      </c>
      <c r="M21" s="220">
        <v>14574</v>
      </c>
      <c r="N21" s="220">
        <v>20230712</v>
      </c>
      <c r="O21" s="220">
        <v>99999999</v>
      </c>
      <c r="P21" s="220">
        <v>120852.76</v>
      </c>
      <c r="Q21" s="220"/>
      <c r="R21" s="220"/>
      <c r="S21" s="220"/>
      <c r="T21" s="220">
        <v>100</v>
      </c>
      <c r="U21" s="220"/>
      <c r="V21" s="220"/>
      <c r="W21" s="220" t="s">
        <v>1000</v>
      </c>
      <c r="X21" s="220" t="s">
        <v>1001</v>
      </c>
      <c r="Y21" s="220" t="s">
        <v>1002</v>
      </c>
    </row>
    <row r="22" spans="2:25">
      <c r="B22" s="220" t="s">
        <v>276</v>
      </c>
      <c r="C22" s="220" t="s">
        <v>1003</v>
      </c>
      <c r="D22" s="220" t="s">
        <v>1004</v>
      </c>
      <c r="E22" s="220" t="s">
        <v>1005</v>
      </c>
      <c r="F22" s="305" t="str">
        <f t="shared" si="1"/>
        <v>831011003026CF1820102422</v>
      </c>
      <c r="G22" s="220">
        <v>83101</v>
      </c>
      <c r="H22" s="220">
        <v>1003</v>
      </c>
      <c r="I22" s="220">
        <v>0</v>
      </c>
      <c r="J22" s="220">
        <v>26</v>
      </c>
      <c r="K22" s="220" t="s">
        <v>450</v>
      </c>
      <c r="L22" s="220">
        <v>0</v>
      </c>
      <c r="M22" s="220">
        <v>2422</v>
      </c>
      <c r="N22" s="220">
        <v>20230801</v>
      </c>
      <c r="O22" s="220">
        <v>99999999</v>
      </c>
      <c r="P22" s="429">
        <v>70698.62</v>
      </c>
      <c r="Q22" s="220"/>
      <c r="R22" s="220" t="s">
        <v>977</v>
      </c>
      <c r="S22" s="220"/>
      <c r="T22" s="220">
        <v>123</v>
      </c>
      <c r="U22" s="220"/>
      <c r="V22" s="220"/>
      <c r="W22" s="220" t="s">
        <v>489</v>
      </c>
      <c r="X22" s="220" t="s">
        <v>1006</v>
      </c>
      <c r="Y22" s="220" t="s">
        <v>1007</v>
      </c>
    </row>
    <row r="23" spans="2:25">
      <c r="B23" s="220" t="s">
        <v>276</v>
      </c>
      <c r="C23" s="220" t="s">
        <v>1008</v>
      </c>
      <c r="D23" s="220" t="s">
        <v>1009</v>
      </c>
      <c r="E23" s="220" t="s">
        <v>1010</v>
      </c>
      <c r="F23" s="305" t="str">
        <f t="shared" si="1"/>
        <v>831011003026S0120102444</v>
      </c>
      <c r="G23" s="220">
        <v>83101</v>
      </c>
      <c r="H23" s="220">
        <v>1003</v>
      </c>
      <c r="I23" s="220">
        <v>0</v>
      </c>
      <c r="J23" s="220">
        <v>26</v>
      </c>
      <c r="K23" s="220" t="s">
        <v>425</v>
      </c>
      <c r="L23" s="220">
        <v>0</v>
      </c>
      <c r="M23" s="220">
        <v>2444</v>
      </c>
      <c r="N23" s="220">
        <v>20250401</v>
      </c>
      <c r="O23" s="220">
        <v>99999999</v>
      </c>
      <c r="P23" s="429">
        <v>65122.75</v>
      </c>
      <c r="Q23" s="220"/>
      <c r="R23" s="220" t="s">
        <v>977</v>
      </c>
      <c r="S23" s="220"/>
      <c r="T23" s="220">
        <v>100</v>
      </c>
      <c r="U23" s="220"/>
      <c r="V23" s="220"/>
      <c r="W23" s="220" t="s">
        <v>406</v>
      </c>
      <c r="X23" s="220" t="s">
        <v>1011</v>
      </c>
      <c r="Y23" s="220"/>
    </row>
    <row r="24" spans="2:25">
      <c r="B24" s="220" t="s">
        <v>276</v>
      </c>
      <c r="C24" s="220" t="s">
        <v>1012</v>
      </c>
      <c r="D24" s="220" t="s">
        <v>1013</v>
      </c>
      <c r="E24" s="220" t="s">
        <v>1014</v>
      </c>
      <c r="F24" s="305" t="str">
        <f t="shared" si="1"/>
        <v>831011003026CF3320609278</v>
      </c>
      <c r="G24" s="220">
        <v>83101</v>
      </c>
      <c r="H24" s="220">
        <v>1003</v>
      </c>
      <c r="I24" s="220">
        <v>0</v>
      </c>
      <c r="J24" s="220">
        <v>26</v>
      </c>
      <c r="K24" s="220" t="s">
        <v>412</v>
      </c>
      <c r="L24" s="220">
        <v>0</v>
      </c>
      <c r="M24" s="220">
        <v>9278</v>
      </c>
      <c r="N24" s="220">
        <v>20251001</v>
      </c>
      <c r="O24" s="220">
        <v>99999999</v>
      </c>
      <c r="P24" s="429">
        <v>183148.36</v>
      </c>
      <c r="Q24" s="220"/>
      <c r="R24" s="220" t="s">
        <v>995</v>
      </c>
      <c r="S24" s="220"/>
      <c r="T24" s="220">
        <v>100</v>
      </c>
      <c r="U24" s="220"/>
      <c r="V24" s="220"/>
      <c r="W24" s="220" t="s">
        <v>400</v>
      </c>
      <c r="X24" s="220"/>
      <c r="Y24" s="220"/>
    </row>
    <row r="25" spans="2:25">
      <c r="B25" s="435" t="s">
        <v>276</v>
      </c>
      <c r="C25" s="220" t="s">
        <v>1667</v>
      </c>
      <c r="D25" s="220" t="s">
        <v>1657</v>
      </c>
      <c r="E25" s="220" t="s">
        <v>1658</v>
      </c>
      <c r="F25" s="220" t="s">
        <v>1659</v>
      </c>
      <c r="G25" s="220">
        <v>83101</v>
      </c>
      <c r="H25" s="220">
        <v>1003</v>
      </c>
      <c r="I25" s="220" t="s">
        <v>410</v>
      </c>
      <c r="J25" s="220" t="s">
        <v>970</v>
      </c>
      <c r="K25" s="220" t="s">
        <v>412</v>
      </c>
      <c r="L25" s="220">
        <v>0</v>
      </c>
      <c r="M25" s="220">
        <v>13430</v>
      </c>
      <c r="N25" s="220">
        <v>20230416</v>
      </c>
      <c r="O25" s="220">
        <v>99999999</v>
      </c>
      <c r="P25" s="220">
        <v>185582.43</v>
      </c>
      <c r="Q25" s="220"/>
      <c r="R25" s="220" t="s">
        <v>977</v>
      </c>
      <c r="S25" s="220" t="s">
        <v>995</v>
      </c>
      <c r="T25" s="220">
        <v>100</v>
      </c>
      <c r="U25" s="220"/>
      <c r="V25" s="220" t="s">
        <v>1660</v>
      </c>
      <c r="W25" s="220" t="s">
        <v>419</v>
      </c>
      <c r="X25" s="220"/>
      <c r="Y25" s="220"/>
    </row>
    <row r="26" spans="2:25">
      <c r="B26" s="435" t="s">
        <v>276</v>
      </c>
      <c r="C26" s="220" t="s">
        <v>1668</v>
      </c>
      <c r="D26" s="220" t="s">
        <v>1661</v>
      </c>
      <c r="E26" s="220" t="s">
        <v>1662</v>
      </c>
      <c r="F26" s="220" t="s">
        <v>1663</v>
      </c>
      <c r="G26" s="220">
        <v>83101</v>
      </c>
      <c r="H26" s="220">
        <v>1003</v>
      </c>
      <c r="I26" s="220" t="s">
        <v>410</v>
      </c>
      <c r="J26" s="220" t="s">
        <v>970</v>
      </c>
      <c r="K26" s="220" t="s">
        <v>435</v>
      </c>
      <c r="L26" s="220">
        <v>0</v>
      </c>
      <c r="M26" s="220">
        <v>2229</v>
      </c>
      <c r="N26" s="220">
        <v>20231023</v>
      </c>
      <c r="O26" s="220">
        <v>99999999</v>
      </c>
      <c r="P26" s="220">
        <v>125713.18</v>
      </c>
      <c r="Q26" s="220"/>
      <c r="R26" s="220" t="s">
        <v>977</v>
      </c>
      <c r="S26" s="220" t="s">
        <v>995</v>
      </c>
      <c r="T26" s="220">
        <v>100</v>
      </c>
      <c r="U26" s="220"/>
      <c r="V26" s="220" t="s">
        <v>402</v>
      </c>
      <c r="W26" s="220" t="s">
        <v>419</v>
      </c>
      <c r="X26" s="220"/>
      <c r="Y26" s="220"/>
    </row>
    <row r="27" spans="2:25">
      <c r="B27" s="435" t="s">
        <v>276</v>
      </c>
      <c r="C27" s="220" t="s">
        <v>1669</v>
      </c>
      <c r="D27" s="220" t="s">
        <v>1664</v>
      </c>
      <c r="E27" s="220" t="s">
        <v>1665</v>
      </c>
      <c r="F27" s="220" t="s">
        <v>1666</v>
      </c>
      <c r="G27" s="220">
        <v>83101</v>
      </c>
      <c r="H27" s="220">
        <v>1003</v>
      </c>
      <c r="I27" s="220" t="s">
        <v>410</v>
      </c>
      <c r="J27" s="220" t="s">
        <v>970</v>
      </c>
      <c r="K27" s="220" t="s">
        <v>435</v>
      </c>
      <c r="L27" s="220">
        <v>0</v>
      </c>
      <c r="M27" s="220">
        <v>2429</v>
      </c>
      <c r="N27" s="220">
        <v>20260101</v>
      </c>
      <c r="O27" s="220">
        <v>99999999</v>
      </c>
      <c r="P27" s="220">
        <v>65055.360000000001</v>
      </c>
      <c r="Q27" s="220"/>
      <c r="R27" s="220" t="s">
        <v>977</v>
      </c>
      <c r="S27" s="220" t="s">
        <v>995</v>
      </c>
      <c r="T27" s="220">
        <v>100</v>
      </c>
      <c r="U27" s="220"/>
      <c r="V27" s="220" t="s">
        <v>402</v>
      </c>
      <c r="W27" s="220" t="s">
        <v>419</v>
      </c>
      <c r="X27" s="220"/>
      <c r="Y27" s="220"/>
    </row>
    <row r="28" spans="2:25">
      <c r="B28" s="463" t="s">
        <v>276</v>
      </c>
      <c r="C28" s="220" t="s">
        <v>2521</v>
      </c>
      <c r="D28" s="220" t="s">
        <v>2522</v>
      </c>
      <c r="E28" s="220" t="s">
        <v>2511</v>
      </c>
      <c r="F28" s="436" t="str">
        <f t="shared" ref="F28:F31" si="2">CONCATENATE(G28,H28,I28,J28,K28,L28,M28)</f>
        <v>831011003000CF01601010992</v>
      </c>
      <c r="G28" s="463">
        <v>83101</v>
      </c>
      <c r="H28" s="551">
        <v>1003</v>
      </c>
      <c r="I28" s="463" t="s">
        <v>424</v>
      </c>
      <c r="J28" s="463" t="s">
        <v>1282</v>
      </c>
      <c r="K28" s="552" t="s">
        <v>2512</v>
      </c>
      <c r="L28" s="480">
        <v>0</v>
      </c>
      <c r="M28" s="463" t="s">
        <v>2513</v>
      </c>
      <c r="N28" s="463">
        <v>20220301</v>
      </c>
      <c r="O28" s="463">
        <v>99999999</v>
      </c>
      <c r="P28" s="220">
        <v>137222.1</v>
      </c>
      <c r="Q28" s="553"/>
      <c r="R28" s="220" t="s">
        <v>995</v>
      </c>
      <c r="S28" s="220" t="s">
        <v>2514</v>
      </c>
      <c r="T28" s="554" t="s">
        <v>2515</v>
      </c>
      <c r="U28" s="552"/>
      <c r="V28" s="554" t="s">
        <v>2516</v>
      </c>
      <c r="W28" s="432" t="s">
        <v>409</v>
      </c>
      <c r="X28" s="555" t="s">
        <v>2517</v>
      </c>
      <c r="Y28" s="220" t="s">
        <v>2518</v>
      </c>
    </row>
    <row r="29" spans="2:25">
      <c r="B29" s="463" t="s">
        <v>276</v>
      </c>
      <c r="C29" s="254" t="s">
        <v>326</v>
      </c>
      <c r="D29" s="254" t="s">
        <v>358</v>
      </c>
      <c r="E29" s="287" t="s">
        <v>2519</v>
      </c>
      <c r="F29" s="220" t="str">
        <f t="shared" si="2"/>
        <v>831011003000CF33204010999</v>
      </c>
      <c r="G29" s="463">
        <v>83101</v>
      </c>
      <c r="H29" s="551">
        <v>1003</v>
      </c>
      <c r="I29" s="463" t="s">
        <v>424</v>
      </c>
      <c r="J29" s="463" t="s">
        <v>1282</v>
      </c>
      <c r="K29" s="556" t="s">
        <v>435</v>
      </c>
      <c r="L29" s="480">
        <v>0</v>
      </c>
      <c r="M29" s="463">
        <v>10999</v>
      </c>
      <c r="N29" s="463">
        <v>20250616</v>
      </c>
      <c r="O29" s="463">
        <v>99999999</v>
      </c>
      <c r="P29" s="220">
        <v>63431.15</v>
      </c>
      <c r="Q29" s="553"/>
      <c r="R29" s="220" t="s">
        <v>995</v>
      </c>
      <c r="S29" s="220" t="s">
        <v>995</v>
      </c>
      <c r="T29" s="554" t="s">
        <v>2515</v>
      </c>
      <c r="U29" s="552"/>
      <c r="V29" s="554" t="s">
        <v>2516</v>
      </c>
      <c r="W29" s="220" t="s">
        <v>402</v>
      </c>
      <c r="X29" s="555" t="s">
        <v>2520</v>
      </c>
      <c r="Y29" s="220"/>
    </row>
    <row r="30" spans="2:25" ht="15.75">
      <c r="B30" s="220" t="s">
        <v>276</v>
      </c>
      <c r="C30" s="261" t="s">
        <v>2897</v>
      </c>
      <c r="D30" s="261" t="s">
        <v>2898</v>
      </c>
      <c r="E30" s="261" t="s">
        <v>2899</v>
      </c>
      <c r="F30" s="220" t="str">
        <f t="shared" si="2"/>
        <v>8310110010208CF33206013385</v>
      </c>
      <c r="G30" s="261">
        <v>83101</v>
      </c>
      <c r="H30" s="261">
        <v>1001</v>
      </c>
      <c r="I30" s="261" t="s">
        <v>410</v>
      </c>
      <c r="J30" s="261" t="s">
        <v>411</v>
      </c>
      <c r="K30" s="261" t="s">
        <v>412</v>
      </c>
      <c r="L30" s="261">
        <v>0</v>
      </c>
      <c r="M30" s="261">
        <v>13385</v>
      </c>
      <c r="N30" s="261">
        <v>20260101</v>
      </c>
      <c r="O30" s="261">
        <v>20260331</v>
      </c>
      <c r="P30" s="261">
        <v>114952.19</v>
      </c>
      <c r="Q30" s="261"/>
      <c r="R30" s="261" t="s">
        <v>2900</v>
      </c>
      <c r="S30" s="261" t="s">
        <v>2901</v>
      </c>
      <c r="T30" s="261">
        <v>100</v>
      </c>
      <c r="U30" s="261"/>
      <c r="V30" s="261"/>
      <c r="W30" s="261">
        <v>20214</v>
      </c>
      <c r="X30" s="261"/>
      <c r="Y30" s="261"/>
    </row>
    <row r="31" spans="2:25" ht="15.75">
      <c r="B31" s="220" t="s">
        <v>276</v>
      </c>
      <c r="C31" s="261" t="s">
        <v>2902</v>
      </c>
      <c r="D31" s="261" t="s">
        <v>2903</v>
      </c>
      <c r="E31" s="261" t="s">
        <v>2904</v>
      </c>
      <c r="F31" s="220" t="str">
        <f t="shared" si="2"/>
        <v>8310110010208CF33206013384</v>
      </c>
      <c r="G31" s="261">
        <v>83101</v>
      </c>
      <c r="H31" s="261">
        <v>1001</v>
      </c>
      <c r="I31" s="261" t="s">
        <v>410</v>
      </c>
      <c r="J31" s="261" t="s">
        <v>411</v>
      </c>
      <c r="K31" s="261" t="s">
        <v>412</v>
      </c>
      <c r="L31" s="261">
        <v>0</v>
      </c>
      <c r="M31" s="261">
        <v>13384</v>
      </c>
      <c r="N31" s="261">
        <v>20260101</v>
      </c>
      <c r="O31" s="261">
        <v>20260331</v>
      </c>
      <c r="P31" s="261">
        <v>114952.17</v>
      </c>
      <c r="Q31" s="261"/>
      <c r="R31" s="261" t="s">
        <v>2900</v>
      </c>
      <c r="S31" s="261" t="s">
        <v>2905</v>
      </c>
      <c r="T31" s="261">
        <v>100</v>
      </c>
      <c r="U31" s="261"/>
      <c r="V31" s="261"/>
      <c r="W31" s="261">
        <v>20214</v>
      </c>
      <c r="X31" s="261"/>
      <c r="Y31" s="261"/>
    </row>
    <row r="32" spans="2:25" ht="18.75">
      <c r="B32" s="244" t="s">
        <v>68</v>
      </c>
      <c r="C32" s="276">
        <v>19</v>
      </c>
      <c r="D32" s="159"/>
      <c r="E32" s="159"/>
      <c r="F32" s="159"/>
      <c r="G32" s="159"/>
      <c r="H32" s="159"/>
      <c r="I32" s="274"/>
      <c r="J32" s="159"/>
      <c r="K32" s="159" t="s">
        <v>69</v>
      </c>
      <c r="L32" s="274"/>
      <c r="M32" s="276">
        <v>19</v>
      </c>
      <c r="N32" s="14"/>
      <c r="O32" s="14"/>
      <c r="P32" s="277">
        <f>SUM(P13:P31)</f>
        <v>1878810.5799999998</v>
      </c>
      <c r="Q32" s="274"/>
      <c r="R32" s="274"/>
      <c r="S32" s="274"/>
      <c r="T32" s="274"/>
      <c r="U32" s="274"/>
      <c r="V32" s="274"/>
      <c r="W32" s="274"/>
      <c r="X32" s="274"/>
      <c r="Y32" s="278"/>
    </row>
    <row r="33" spans="2:25" ht="18.75">
      <c r="B33" s="279"/>
      <c r="C33" s="280"/>
      <c r="D33" s="280"/>
      <c r="E33" s="280"/>
      <c r="F33" s="280"/>
      <c r="G33" s="280"/>
      <c r="H33" s="280"/>
      <c r="I33" s="280"/>
      <c r="J33" s="280"/>
      <c r="K33" s="281"/>
      <c r="L33" s="14"/>
      <c r="M33" s="14"/>
      <c r="N33" s="625" t="s">
        <v>5</v>
      </c>
      <c r="O33" s="625"/>
      <c r="P33" s="14"/>
      <c r="Q33" s="14"/>
      <c r="R33" s="14"/>
      <c r="S33" s="14"/>
      <c r="T33" s="14"/>
      <c r="U33" s="14"/>
      <c r="V33" s="14"/>
      <c r="W33" s="14"/>
      <c r="X33" s="14"/>
      <c r="Y33" s="282"/>
    </row>
    <row r="34" spans="2:25" ht="18.75">
      <c r="B34" s="279"/>
      <c r="C34" s="280"/>
      <c r="D34" s="280"/>
      <c r="E34" s="280"/>
      <c r="F34" s="280"/>
      <c r="G34" s="280"/>
      <c r="H34" s="280"/>
      <c r="I34" s="280"/>
      <c r="J34" s="280"/>
      <c r="K34" s="281"/>
      <c r="L34" s="14"/>
      <c r="M34" s="623" t="s">
        <v>6</v>
      </c>
      <c r="N34" s="623"/>
      <c r="O34" s="623"/>
      <c r="P34" s="14"/>
      <c r="Q34" s="283">
        <v>0</v>
      </c>
      <c r="R34" s="14"/>
      <c r="S34" s="14"/>
      <c r="T34" s="14"/>
      <c r="U34" s="14"/>
      <c r="V34" s="14"/>
      <c r="W34" s="14"/>
      <c r="X34" s="14"/>
      <c r="Y34" s="282"/>
    </row>
    <row r="35" spans="2:25" ht="18.75">
      <c r="B35" s="245"/>
      <c r="C35" s="246"/>
      <c r="D35" s="246"/>
      <c r="E35" s="247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 t="s">
        <v>70</v>
      </c>
      <c r="X35" s="246"/>
      <c r="Y35" s="284"/>
    </row>
    <row r="36" spans="2:25">
      <c r="B36" s="28" t="s">
        <v>71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>
      <c r="B37" s="28" t="s">
        <v>72</v>
      </c>
      <c r="C37" s="30"/>
      <c r="D37" s="30"/>
      <c r="E37" s="3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>
      <c r="B38" s="30"/>
      <c r="C38" s="30"/>
      <c r="D38" s="30"/>
      <c r="E38" s="30"/>
      <c r="F38" s="37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>
      <c r="B39" s="7"/>
      <c r="C39" s="8"/>
      <c r="D39" s="9"/>
      <c r="E39" s="25"/>
    </row>
    <row r="40" spans="2:25">
      <c r="B40" s="606" t="s">
        <v>3081</v>
      </c>
      <c r="C40" s="607"/>
      <c r="D40" s="608"/>
      <c r="E40" s="147"/>
    </row>
    <row r="41" spans="2:25">
      <c r="B41" s="609" t="s">
        <v>37</v>
      </c>
      <c r="C41" s="610"/>
      <c r="D41" s="611"/>
      <c r="E41" s="52"/>
    </row>
    <row r="42" spans="2:25">
      <c r="B42" s="164"/>
      <c r="C42" s="165"/>
      <c r="D42" s="166"/>
      <c r="E42" s="146"/>
    </row>
    <row r="43" spans="2:25">
      <c r="B43" s="606" t="s">
        <v>3079</v>
      </c>
      <c r="C43" s="607"/>
      <c r="D43" s="608"/>
      <c r="E43" s="147"/>
    </row>
    <row r="44" spans="2:25">
      <c r="B44" s="609" t="s">
        <v>38</v>
      </c>
      <c r="C44" s="610"/>
      <c r="D44" s="611"/>
      <c r="E44" s="52"/>
    </row>
    <row r="45" spans="2:25">
      <c r="B45" s="164"/>
      <c r="C45" s="165"/>
      <c r="D45" s="166"/>
      <c r="E45" s="146"/>
    </row>
    <row r="46" spans="2:25">
      <c r="B46" s="606"/>
      <c r="C46" s="607"/>
      <c r="D46" s="608"/>
      <c r="E46" s="147"/>
    </row>
    <row r="47" spans="2:25">
      <c r="B47" s="609" t="s">
        <v>39</v>
      </c>
      <c r="C47" s="610"/>
      <c r="D47" s="611"/>
      <c r="E47" s="52"/>
    </row>
    <row r="48" spans="2:25">
      <c r="B48" s="164"/>
      <c r="C48" s="165"/>
      <c r="D48" s="166"/>
      <c r="E48" s="146"/>
    </row>
    <row r="49" spans="2:5">
      <c r="B49" s="626" t="s">
        <v>3080</v>
      </c>
      <c r="C49" s="627"/>
      <c r="D49" s="628"/>
      <c r="E49" s="148"/>
    </row>
    <row r="50" spans="2:5">
      <c r="B50" s="609" t="s">
        <v>269</v>
      </c>
      <c r="C50" s="610"/>
      <c r="D50" s="611"/>
      <c r="E50" s="52"/>
    </row>
    <row r="51" spans="2:5">
      <c r="B51" s="167"/>
      <c r="C51" s="168"/>
      <c r="D51" s="169"/>
      <c r="E51" s="52"/>
    </row>
  </sheetData>
  <sheetProtection insertRows="0" deleteRows="0" autoFilter="0"/>
  <mergeCells count="27">
    <mergeCell ref="B41:D41"/>
    <mergeCell ref="B44:D44"/>
    <mergeCell ref="B47:D47"/>
    <mergeCell ref="B50:D50"/>
    <mergeCell ref="B43:D43"/>
    <mergeCell ref="B46:D46"/>
    <mergeCell ref="B49:D49"/>
    <mergeCell ref="B40:D40"/>
    <mergeCell ref="B11:B12"/>
    <mergeCell ref="C11:C12"/>
    <mergeCell ref="D11:D12"/>
    <mergeCell ref="E11:E12"/>
    <mergeCell ref="Y11:Y12"/>
    <mergeCell ref="S11:T11"/>
    <mergeCell ref="U11:U12"/>
    <mergeCell ref="R11:R12"/>
    <mergeCell ref="M34:O34"/>
    <mergeCell ref="N11:O11"/>
    <mergeCell ref="P11:P12"/>
    <mergeCell ref="Q11:Q12"/>
    <mergeCell ref="G11:M11"/>
    <mergeCell ref="N33:O33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U55"/>
  <sheetViews>
    <sheetView showGridLines="0" zoomScaleNormal="100" zoomScaleSheetLayoutView="90" workbookViewId="0">
      <pane ySplit="12" topLeftCell="A37" activePane="bottomLeft" state="frozen"/>
      <selection activeCell="Q23" sqref="Q23"/>
      <selection pane="bottomLeft" activeCell="F53" sqref="F53"/>
    </sheetView>
  </sheetViews>
  <sheetFormatPr baseColWidth="10" defaultColWidth="11.42578125" defaultRowHeight="14.25"/>
  <cols>
    <col min="1" max="1" width="1.5703125" style="40" customWidth="1"/>
    <col min="2" max="2" width="16.5703125" style="40" customWidth="1"/>
    <col min="3" max="3" width="17.7109375" style="40" bestFit="1" customWidth="1"/>
    <col min="4" max="4" width="23.85546875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2.14062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0" width="13.140625" style="40" bestFit="1" customWidth="1"/>
    <col min="21" max="21" width="35" style="40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/>
    <row r="2" spans="2:21" ht="15" customHeight="1"/>
    <row r="3" spans="2:21" ht="15" customHeight="1"/>
    <row r="4" spans="2:21" ht="15" customHeight="1">
      <c r="C4" s="10"/>
    </row>
    <row r="5" spans="2:21" ht="15" customHeight="1"/>
    <row r="7" spans="2:21" s="14" customFormat="1" ht="18.7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15"/>
      <c r="R8" s="15"/>
      <c r="S8" s="15"/>
      <c r="T8" s="178"/>
      <c r="U8" s="16" t="str">
        <f>+'A Y  II D3'!X8</f>
        <v>1er. Trimestre 2026</v>
      </c>
    </row>
    <row r="9" spans="2:21" s="10" customFormat="1" ht="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>
      <c r="B11" s="630" t="s">
        <v>41</v>
      </c>
      <c r="C11" s="630" t="s">
        <v>42</v>
      </c>
      <c r="D11" s="630" t="s">
        <v>43</v>
      </c>
      <c r="E11" s="630" t="s">
        <v>74</v>
      </c>
      <c r="F11" s="630" t="s">
        <v>45</v>
      </c>
      <c r="G11" s="629" t="s">
        <v>46</v>
      </c>
      <c r="H11" s="629"/>
      <c r="I11" s="629"/>
      <c r="J11" s="629"/>
      <c r="K11" s="629"/>
      <c r="L11" s="629"/>
      <c r="M11" s="629"/>
      <c r="N11" s="630" t="s">
        <v>75</v>
      </c>
      <c r="O11" s="630"/>
      <c r="P11" s="630" t="s">
        <v>76</v>
      </c>
      <c r="Q11" s="630" t="s">
        <v>77</v>
      </c>
      <c r="R11" s="630" t="s">
        <v>50</v>
      </c>
      <c r="S11" s="632" t="s">
        <v>78</v>
      </c>
      <c r="T11" s="633"/>
      <c r="U11" s="630" t="s">
        <v>79</v>
      </c>
    </row>
    <row r="12" spans="2:21" s="45" customFormat="1" ht="38.25">
      <c r="B12" s="630"/>
      <c r="C12" s="630"/>
      <c r="D12" s="630"/>
      <c r="E12" s="630"/>
      <c r="F12" s="630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630"/>
      <c r="Q12" s="630"/>
      <c r="R12" s="630"/>
      <c r="S12" s="21" t="s">
        <v>66</v>
      </c>
      <c r="T12" s="22" t="s">
        <v>80</v>
      </c>
      <c r="U12" s="630"/>
    </row>
    <row r="13" spans="2:21" s="46" customFormat="1" ht="15">
      <c r="B13" s="220" t="s">
        <v>276</v>
      </c>
      <c r="C13" s="324" t="s">
        <v>413</v>
      </c>
      <c r="D13" s="325" t="s">
        <v>414</v>
      </c>
      <c r="E13" s="326" t="s">
        <v>415</v>
      </c>
      <c r="F13" s="314" t="str">
        <f t="shared" ref="F13" si="0">CONCATENATE(G13,H13,I13,J13,K13,L13,M13)</f>
        <v>8310110030208T08201011845</v>
      </c>
      <c r="G13" s="319">
        <v>83101</v>
      </c>
      <c r="H13" s="319">
        <v>1003</v>
      </c>
      <c r="I13" s="317" t="s">
        <v>410</v>
      </c>
      <c r="J13" s="317" t="s">
        <v>411</v>
      </c>
      <c r="K13" s="54" t="str">
        <f>"T08201"</f>
        <v>T08201</v>
      </c>
      <c r="L13" s="319">
        <v>0</v>
      </c>
      <c r="M13" s="54" t="str">
        <f>"11845"</f>
        <v>11845</v>
      </c>
      <c r="N13" s="322">
        <v>20260112</v>
      </c>
      <c r="O13" s="323">
        <v>20260312</v>
      </c>
      <c r="P13" s="285">
        <v>13948.62</v>
      </c>
      <c r="Q13" s="285"/>
      <c r="R13" s="316" t="s">
        <v>399</v>
      </c>
      <c r="S13" s="286">
        <v>16</v>
      </c>
      <c r="T13" s="285" t="s">
        <v>437</v>
      </c>
      <c r="U13" s="329" t="s">
        <v>416</v>
      </c>
    </row>
    <row r="14" spans="2:21" s="10" customFormat="1" ht="15">
      <c r="B14" s="220" t="s">
        <v>549</v>
      </c>
      <c r="C14" t="s">
        <v>550</v>
      </c>
      <c r="D14" t="s">
        <v>551</v>
      </c>
      <c r="E14" t="s">
        <v>552</v>
      </c>
      <c r="F14" s="314" t="s">
        <v>553</v>
      </c>
      <c r="G14" s="330">
        <v>83101</v>
      </c>
      <c r="H14" s="331">
        <v>1003</v>
      </c>
      <c r="I14" s="336" t="s">
        <v>424</v>
      </c>
      <c r="J14" s="336">
        <v>25</v>
      </c>
      <c r="K14" s="339" t="s">
        <v>481</v>
      </c>
      <c r="L14" s="331">
        <v>15</v>
      </c>
      <c r="M14" s="332"/>
      <c r="N14" s="333">
        <v>20251013</v>
      </c>
      <c r="O14" s="332">
        <v>20260413</v>
      </c>
      <c r="P14" s="332">
        <v>0</v>
      </c>
      <c r="Q14" s="332">
        <v>0</v>
      </c>
      <c r="R14" s="220" t="s">
        <v>427</v>
      </c>
      <c r="S14" s="220">
        <v>16</v>
      </c>
      <c r="T14" s="220" t="s">
        <v>416</v>
      </c>
      <c r="U14" s="220" t="s">
        <v>554</v>
      </c>
    </row>
    <row r="15" spans="2:21" s="163" customFormat="1" ht="15">
      <c r="B15" s="220" t="s">
        <v>549</v>
      </c>
      <c r="C15" s="220" t="s">
        <v>555</v>
      </c>
      <c r="D15" s="220" t="s">
        <v>556</v>
      </c>
      <c r="E15" s="220" t="s">
        <v>557</v>
      </c>
      <c r="F15" s="220" t="s">
        <v>558</v>
      </c>
      <c r="G15" s="334">
        <v>83101</v>
      </c>
      <c r="H15" s="331">
        <v>1003</v>
      </c>
      <c r="I15" s="337" t="s">
        <v>424</v>
      </c>
      <c r="J15" s="338">
        <v>25</v>
      </c>
      <c r="K15" s="340" t="s">
        <v>425</v>
      </c>
      <c r="L15" s="331">
        <v>0</v>
      </c>
      <c r="M15" s="335">
        <v>7502</v>
      </c>
      <c r="N15" s="332">
        <v>20251201</v>
      </c>
      <c r="O15" s="332">
        <v>20260228</v>
      </c>
      <c r="P15" s="332">
        <v>0</v>
      </c>
      <c r="Q15" s="332">
        <v>0</v>
      </c>
      <c r="R15" s="220" t="s">
        <v>427</v>
      </c>
      <c r="S15" s="220">
        <v>16</v>
      </c>
      <c r="T15" s="220" t="s">
        <v>416</v>
      </c>
      <c r="U15" s="220" t="s">
        <v>554</v>
      </c>
    </row>
    <row r="16" spans="2:21" s="194" customFormat="1" ht="15">
      <c r="B16" s="220" t="s">
        <v>549</v>
      </c>
      <c r="C16" s="220" t="s">
        <v>559</v>
      </c>
      <c r="D16" s="220" t="s">
        <v>560</v>
      </c>
      <c r="E16" s="220" t="s">
        <v>561</v>
      </c>
      <c r="F16" s="220" t="s">
        <v>562</v>
      </c>
      <c r="G16" s="220">
        <v>83101</v>
      </c>
      <c r="H16" s="220">
        <v>1003</v>
      </c>
      <c r="I16" s="220" t="s">
        <v>424</v>
      </c>
      <c r="J16" s="220" t="s">
        <v>563</v>
      </c>
      <c r="K16" s="220" t="s">
        <v>486</v>
      </c>
      <c r="L16" s="332">
        <v>20</v>
      </c>
      <c r="M16" s="220">
        <v>0</v>
      </c>
      <c r="N16" s="220">
        <v>20260106</v>
      </c>
      <c r="O16" s="220">
        <v>20260202</v>
      </c>
      <c r="P16" s="220">
        <v>13601</v>
      </c>
      <c r="Q16" s="220">
        <v>5658.98</v>
      </c>
      <c r="R16" s="220" t="s">
        <v>427</v>
      </c>
      <c r="S16" s="220">
        <v>14</v>
      </c>
      <c r="T16" s="220" t="s">
        <v>564</v>
      </c>
      <c r="U16" s="220" t="s">
        <v>565</v>
      </c>
    </row>
    <row r="17" spans="2:21" s="194" customFormat="1" ht="15">
      <c r="B17" s="220" t="s">
        <v>549</v>
      </c>
      <c r="C17" s="220" t="s">
        <v>566</v>
      </c>
      <c r="D17" s="220" t="s">
        <v>567</v>
      </c>
      <c r="E17" s="220" t="s">
        <v>568</v>
      </c>
      <c r="F17" s="220" t="s">
        <v>569</v>
      </c>
      <c r="G17" s="220">
        <v>83101</v>
      </c>
      <c r="H17" s="220">
        <v>1003</v>
      </c>
      <c r="I17" s="220" t="s">
        <v>424</v>
      </c>
      <c r="J17" s="220" t="s">
        <v>563</v>
      </c>
      <c r="K17" s="220" t="s">
        <v>481</v>
      </c>
      <c r="L17" s="332" t="s">
        <v>570</v>
      </c>
      <c r="M17" s="220">
        <v>0</v>
      </c>
      <c r="N17" s="220">
        <v>20260130</v>
      </c>
      <c r="O17" s="220">
        <v>20260226</v>
      </c>
      <c r="P17" s="220">
        <v>13244.77</v>
      </c>
      <c r="Q17" s="220">
        <v>2750.61</v>
      </c>
      <c r="R17" s="220" t="s">
        <v>427</v>
      </c>
      <c r="S17" s="220">
        <v>14</v>
      </c>
      <c r="T17" s="220" t="s">
        <v>564</v>
      </c>
      <c r="U17" s="220" t="s">
        <v>565</v>
      </c>
    </row>
    <row r="18" spans="2:21" s="194" customFormat="1" ht="15">
      <c r="B18" s="220" t="s">
        <v>549</v>
      </c>
      <c r="C18" s="220" t="s">
        <v>571</v>
      </c>
      <c r="D18" s="220" t="s">
        <v>572</v>
      </c>
      <c r="E18" s="220" t="s">
        <v>573</v>
      </c>
      <c r="F18" s="220" t="s">
        <v>574</v>
      </c>
      <c r="G18" s="220">
        <v>83101</v>
      </c>
      <c r="H18" s="220">
        <v>1003</v>
      </c>
      <c r="I18" s="220" t="s">
        <v>424</v>
      </c>
      <c r="J18" s="220" t="s">
        <v>563</v>
      </c>
      <c r="K18" s="220" t="s">
        <v>481</v>
      </c>
      <c r="L18" s="220">
        <v>19</v>
      </c>
      <c r="M18" s="220">
        <v>0</v>
      </c>
      <c r="N18" s="220">
        <v>20260205</v>
      </c>
      <c r="O18" s="220">
        <v>20260304</v>
      </c>
      <c r="P18" s="220">
        <v>11958.99</v>
      </c>
      <c r="Q18" s="220">
        <v>3056.84</v>
      </c>
      <c r="R18" s="220" t="s">
        <v>427</v>
      </c>
      <c r="S18" s="220">
        <v>14</v>
      </c>
      <c r="T18" s="220" t="s">
        <v>564</v>
      </c>
      <c r="U18" s="220" t="s">
        <v>565</v>
      </c>
    </row>
    <row r="19" spans="2:21" s="194" customFormat="1" ht="15">
      <c r="B19" s="220" t="s">
        <v>549</v>
      </c>
      <c r="C19" s="220" t="s">
        <v>575</v>
      </c>
      <c r="D19" s="220" t="s">
        <v>576</v>
      </c>
      <c r="E19" s="220" t="s">
        <v>577</v>
      </c>
      <c r="F19" s="220" t="s">
        <v>578</v>
      </c>
      <c r="G19" s="220">
        <v>83101</v>
      </c>
      <c r="H19" s="220">
        <v>1003</v>
      </c>
      <c r="I19" s="220" t="s">
        <v>424</v>
      </c>
      <c r="J19" s="220">
        <v>25</v>
      </c>
      <c r="K19" s="220" t="s">
        <v>440</v>
      </c>
      <c r="L19" s="220">
        <v>0</v>
      </c>
      <c r="M19" s="220">
        <v>2373</v>
      </c>
      <c r="N19" s="220">
        <v>20260201</v>
      </c>
      <c r="O19" s="220">
        <v>20260430</v>
      </c>
      <c r="P19" s="220">
        <v>51431.25</v>
      </c>
      <c r="Q19" s="220">
        <v>26998.33</v>
      </c>
      <c r="R19" s="220" t="s">
        <v>427</v>
      </c>
      <c r="S19" s="220">
        <v>26</v>
      </c>
      <c r="T19" s="220" t="s">
        <v>564</v>
      </c>
      <c r="U19" s="220" t="s">
        <v>579</v>
      </c>
    </row>
    <row r="20" spans="2:21" s="194" customFormat="1" ht="15">
      <c r="B20" s="437" t="s">
        <v>276</v>
      </c>
      <c r="C20" s="437" t="s">
        <v>1015</v>
      </c>
      <c r="D20" s="437" t="s">
        <v>1016</v>
      </c>
      <c r="E20" s="437" t="s">
        <v>1017</v>
      </c>
      <c r="F20" s="285" t="str">
        <f t="shared" ref="F20:F25" si="1">CONCATENATE(G20,H20,I20,J20,K20,L20)</f>
        <v>8310110010026CF1820340</v>
      </c>
      <c r="G20" s="437">
        <v>83101</v>
      </c>
      <c r="H20" s="437">
        <v>1001</v>
      </c>
      <c r="I20" s="438" t="s">
        <v>424</v>
      </c>
      <c r="J20" s="437">
        <v>26</v>
      </c>
      <c r="K20" s="437" t="s">
        <v>452</v>
      </c>
      <c r="L20" s="437">
        <v>40</v>
      </c>
      <c r="M20" s="437">
        <v>2420</v>
      </c>
      <c r="N20" s="439">
        <v>46084</v>
      </c>
      <c r="O20" s="439">
        <v>46111</v>
      </c>
      <c r="P20" s="440">
        <v>34140.614000000001</v>
      </c>
      <c r="Q20" s="285"/>
      <c r="R20" s="437" t="s">
        <v>1018</v>
      </c>
      <c r="S20" s="286"/>
      <c r="T20" s="285">
        <v>22</v>
      </c>
      <c r="U20" s="285" t="s">
        <v>1019</v>
      </c>
    </row>
    <row r="21" spans="2:21" s="194" customFormat="1" ht="15">
      <c r="B21" s="437" t="s">
        <v>276</v>
      </c>
      <c r="C21" s="437" t="s">
        <v>1020</v>
      </c>
      <c r="D21" s="437" t="s">
        <v>1021</v>
      </c>
      <c r="E21" s="437" t="s">
        <v>1022</v>
      </c>
      <c r="F21" s="285" t="str">
        <f t="shared" si="1"/>
        <v>8310110010026S0120240</v>
      </c>
      <c r="G21" s="437">
        <v>83101</v>
      </c>
      <c r="H21" s="437">
        <v>1001</v>
      </c>
      <c r="I21" s="438" t="s">
        <v>424</v>
      </c>
      <c r="J21" s="437">
        <v>26</v>
      </c>
      <c r="K21" s="437" t="s">
        <v>471</v>
      </c>
      <c r="L21" s="437">
        <v>40</v>
      </c>
      <c r="M21" s="319">
        <v>2434</v>
      </c>
      <c r="N21" s="441">
        <v>46049</v>
      </c>
      <c r="O21" s="441">
        <v>46076</v>
      </c>
      <c r="P21" s="429">
        <v>21516.400000000001</v>
      </c>
      <c r="Q21" s="220"/>
      <c r="R21" s="437" t="s">
        <v>1018</v>
      </c>
      <c r="S21" s="220"/>
      <c r="T21" s="220">
        <v>22</v>
      </c>
      <c r="U21" s="220" t="s">
        <v>1023</v>
      </c>
    </row>
    <row r="22" spans="2:21" s="194" customFormat="1" ht="15">
      <c r="B22" s="437" t="s">
        <v>276</v>
      </c>
      <c r="C22" s="442" t="s">
        <v>1024</v>
      </c>
      <c r="D22" s="442" t="s">
        <v>1025</v>
      </c>
      <c r="E22" s="443" t="s">
        <v>1026</v>
      </c>
      <c r="F22" s="285" t="str">
        <f t="shared" si="1"/>
        <v>8310110010026E372540</v>
      </c>
      <c r="G22" s="444">
        <v>83101</v>
      </c>
      <c r="H22" s="437">
        <v>1001</v>
      </c>
      <c r="I22" s="438" t="s">
        <v>424</v>
      </c>
      <c r="J22" s="437">
        <v>26</v>
      </c>
      <c r="K22" s="437" t="s">
        <v>1027</v>
      </c>
      <c r="L22" s="437">
        <v>40</v>
      </c>
      <c r="M22" s="220"/>
      <c r="N22" s="441">
        <v>46053</v>
      </c>
      <c r="O22" s="441">
        <v>46064</v>
      </c>
      <c r="P22" s="220">
        <v>8740.99</v>
      </c>
      <c r="Q22" s="220"/>
      <c r="R22" s="437" t="s">
        <v>1018</v>
      </c>
      <c r="S22" s="220"/>
      <c r="T22" s="220">
        <v>22</v>
      </c>
      <c r="U22" s="220" t="s">
        <v>1028</v>
      </c>
    </row>
    <row r="23" spans="2:21" s="194" customFormat="1" ht="15">
      <c r="B23" s="437" t="s">
        <v>276</v>
      </c>
      <c r="C23" s="442" t="s">
        <v>1029</v>
      </c>
      <c r="D23" s="442" t="s">
        <v>1030</v>
      </c>
      <c r="E23" s="443" t="s">
        <v>1026</v>
      </c>
      <c r="F23" s="285" t="str">
        <f t="shared" si="1"/>
        <v>8310110010026E372540</v>
      </c>
      <c r="G23" s="444">
        <v>83101</v>
      </c>
      <c r="H23" s="437">
        <v>1001</v>
      </c>
      <c r="I23" s="438" t="s">
        <v>424</v>
      </c>
      <c r="J23" s="437">
        <v>26</v>
      </c>
      <c r="K23" s="437" t="s">
        <v>1027</v>
      </c>
      <c r="L23" s="437">
        <v>40</v>
      </c>
      <c r="M23" s="220"/>
      <c r="N23" s="441">
        <v>46065</v>
      </c>
      <c r="O23" s="441">
        <v>46076</v>
      </c>
      <c r="P23" s="220">
        <v>8740.99</v>
      </c>
      <c r="Q23" s="220"/>
      <c r="R23" s="437" t="s">
        <v>1018</v>
      </c>
      <c r="S23" s="220"/>
      <c r="T23" s="220">
        <v>22</v>
      </c>
      <c r="U23" s="220" t="s">
        <v>1028</v>
      </c>
    </row>
    <row r="24" spans="2:21" s="194" customFormat="1" ht="15">
      <c r="B24" s="437" t="s">
        <v>276</v>
      </c>
      <c r="C24" s="442" t="s">
        <v>1031</v>
      </c>
      <c r="D24" s="442" t="s">
        <v>1032</v>
      </c>
      <c r="E24" s="443" t="s">
        <v>1026</v>
      </c>
      <c r="F24" s="285" t="str">
        <f t="shared" si="1"/>
        <v>8310110010026E372540</v>
      </c>
      <c r="G24" s="444">
        <v>83101</v>
      </c>
      <c r="H24" s="437">
        <v>1001</v>
      </c>
      <c r="I24" s="438" t="s">
        <v>424</v>
      </c>
      <c r="J24" s="437">
        <v>26</v>
      </c>
      <c r="K24" s="437" t="s">
        <v>1027</v>
      </c>
      <c r="L24" s="437">
        <v>40</v>
      </c>
      <c r="M24" s="220"/>
      <c r="N24" s="441">
        <v>46077</v>
      </c>
      <c r="O24" s="441">
        <v>46104</v>
      </c>
      <c r="P24" s="220">
        <v>17481.98</v>
      </c>
      <c r="Q24" s="220"/>
      <c r="R24" s="437" t="s">
        <v>1018</v>
      </c>
      <c r="S24" s="220"/>
      <c r="T24" s="220">
        <v>22</v>
      </c>
      <c r="U24" s="220" t="s">
        <v>1028</v>
      </c>
    </row>
    <row r="25" spans="2:21" s="194" customFormat="1" ht="15">
      <c r="B25" s="437" t="s">
        <v>276</v>
      </c>
      <c r="C25" s="442" t="s">
        <v>1033</v>
      </c>
      <c r="D25" s="442" t="s">
        <v>1034</v>
      </c>
      <c r="E25" s="443" t="s">
        <v>1026</v>
      </c>
      <c r="F25" s="285" t="str">
        <f t="shared" si="1"/>
        <v>8310110010026E372540</v>
      </c>
      <c r="G25" s="319">
        <v>83101</v>
      </c>
      <c r="H25" s="319">
        <v>1001</v>
      </c>
      <c r="I25" s="438" t="s">
        <v>424</v>
      </c>
      <c r="J25" s="319">
        <v>26</v>
      </c>
      <c r="K25" s="220" t="s">
        <v>1027</v>
      </c>
      <c r="L25" s="319">
        <v>40</v>
      </c>
      <c r="M25" s="220"/>
      <c r="N25" s="441">
        <v>46105</v>
      </c>
      <c r="O25" s="441">
        <v>46112</v>
      </c>
      <c r="P25" s="220">
        <v>8740.99</v>
      </c>
      <c r="Q25" s="220"/>
      <c r="R25" s="437" t="s">
        <v>1018</v>
      </c>
      <c r="S25" s="220"/>
      <c r="T25" s="220">
        <v>22</v>
      </c>
      <c r="U25" s="220" t="s">
        <v>1028</v>
      </c>
    </row>
    <row r="26" spans="2:21" s="194" customFormat="1" ht="15">
      <c r="B26" s="435" t="s">
        <v>276</v>
      </c>
      <c r="C26" s="220" t="s">
        <v>1670</v>
      </c>
      <c r="D26" s="220" t="s">
        <v>1671</v>
      </c>
      <c r="E26" s="565" t="s">
        <v>1672</v>
      </c>
      <c r="F26" s="563" t="s">
        <v>1673</v>
      </c>
      <c r="G26" s="564">
        <v>83101</v>
      </c>
      <c r="H26" s="564">
        <v>1001</v>
      </c>
      <c r="I26" s="564" t="s">
        <v>410</v>
      </c>
      <c r="J26" s="564" t="s">
        <v>970</v>
      </c>
      <c r="K26" s="564" t="s">
        <v>1027</v>
      </c>
      <c r="L26" s="564">
        <v>12</v>
      </c>
      <c r="M26" s="564">
        <v>0</v>
      </c>
      <c r="N26" s="220">
        <v>20250801</v>
      </c>
      <c r="O26" s="536">
        <v>20260130</v>
      </c>
      <c r="P26" s="535">
        <v>0</v>
      </c>
      <c r="Q26" s="535"/>
      <c r="R26" s="562" t="s">
        <v>977</v>
      </c>
      <c r="S26" s="220">
        <v>16</v>
      </c>
      <c r="T26" s="535"/>
      <c r="U26" s="535" t="s">
        <v>1674</v>
      </c>
    </row>
    <row r="27" spans="2:21" s="194" customFormat="1" ht="15">
      <c r="B27" s="435" t="s">
        <v>276</v>
      </c>
      <c r="C27" s="220" t="s">
        <v>1675</v>
      </c>
      <c r="D27" s="220" t="s">
        <v>1676</v>
      </c>
      <c r="E27" s="220" t="s">
        <v>1677</v>
      </c>
      <c r="F27" s="220" t="s">
        <v>1678</v>
      </c>
      <c r="G27" s="220">
        <v>83101</v>
      </c>
      <c r="H27" s="220">
        <v>1001</v>
      </c>
      <c r="I27" s="220" t="s">
        <v>410</v>
      </c>
      <c r="J27" s="220" t="s">
        <v>970</v>
      </c>
      <c r="K27" s="220" t="s">
        <v>1292</v>
      </c>
      <c r="L27" s="220">
        <v>20</v>
      </c>
      <c r="M27" s="220">
        <v>0</v>
      </c>
      <c r="N27" s="220">
        <v>20250901</v>
      </c>
      <c r="O27" s="536">
        <v>20260130</v>
      </c>
      <c r="P27" s="220">
        <v>0</v>
      </c>
      <c r="Q27" s="220"/>
      <c r="R27" s="220" t="s">
        <v>977</v>
      </c>
      <c r="S27" s="220">
        <v>16</v>
      </c>
      <c r="T27" s="220"/>
      <c r="U27" s="220" t="s">
        <v>1674</v>
      </c>
    </row>
    <row r="28" spans="2:21" s="194" customFormat="1" ht="15">
      <c r="B28" s="435" t="s">
        <v>276</v>
      </c>
      <c r="C28" s="220" t="s">
        <v>1679</v>
      </c>
      <c r="D28" s="220" t="s">
        <v>1680</v>
      </c>
      <c r="E28" s="220" t="s">
        <v>1681</v>
      </c>
      <c r="F28" s="220" t="s">
        <v>1682</v>
      </c>
      <c r="G28" s="220">
        <v>83101</v>
      </c>
      <c r="H28" s="220">
        <v>1003</v>
      </c>
      <c r="I28" s="220" t="s">
        <v>410</v>
      </c>
      <c r="J28" s="220" t="s">
        <v>970</v>
      </c>
      <c r="K28" s="220">
        <v>9319</v>
      </c>
      <c r="L28" s="220">
        <v>0</v>
      </c>
      <c r="M28" s="220">
        <v>0</v>
      </c>
      <c r="N28">
        <v>20251226</v>
      </c>
      <c r="O28">
        <v>20260320</v>
      </c>
      <c r="P28" s="220">
        <v>78738.25</v>
      </c>
      <c r="Q28" s="220"/>
      <c r="R28" s="220" t="s">
        <v>977</v>
      </c>
      <c r="S28" s="220">
        <v>14</v>
      </c>
      <c r="T28" s="220"/>
      <c r="U28" s="220" t="s">
        <v>1683</v>
      </c>
    </row>
    <row r="29" spans="2:21" s="194" customFormat="1" ht="15">
      <c r="B29" s="435" t="s">
        <v>276</v>
      </c>
      <c r="C29" s="220" t="s">
        <v>1684</v>
      </c>
      <c r="D29" s="220" t="s">
        <v>1685</v>
      </c>
      <c r="E29" s="220" t="s">
        <v>1686</v>
      </c>
      <c r="F29" s="220" t="s">
        <v>1687</v>
      </c>
      <c r="G29" s="220">
        <v>83101</v>
      </c>
      <c r="H29" s="220">
        <v>1003</v>
      </c>
      <c r="I29" s="220" t="s">
        <v>410</v>
      </c>
      <c r="J29" s="220" t="s">
        <v>970</v>
      </c>
      <c r="K29" s="220">
        <v>9322</v>
      </c>
      <c r="L29" s="220">
        <v>0</v>
      </c>
      <c r="M29" s="220">
        <v>0</v>
      </c>
      <c r="N29" s="220">
        <v>20260218</v>
      </c>
      <c r="O29" s="220">
        <v>20260414</v>
      </c>
      <c r="P29" s="220">
        <v>29675.17</v>
      </c>
      <c r="Q29" s="220"/>
      <c r="R29" s="220" t="s">
        <v>977</v>
      </c>
      <c r="S29" s="220">
        <v>14</v>
      </c>
      <c r="T29" s="220"/>
      <c r="U29" s="220" t="s">
        <v>1683</v>
      </c>
    </row>
    <row r="30" spans="2:21" s="194" customFormat="1" ht="15">
      <c r="B30" s="254" t="s">
        <v>276</v>
      </c>
      <c r="C30" s="437" t="s">
        <v>2545</v>
      </c>
      <c r="D30" s="437" t="s">
        <v>2546</v>
      </c>
      <c r="E30" s="437" t="s">
        <v>2547</v>
      </c>
      <c r="F30" s="566" t="s">
        <v>2548</v>
      </c>
      <c r="G30" s="437">
        <v>8301</v>
      </c>
      <c r="H30" s="437">
        <v>1001</v>
      </c>
      <c r="I30" s="437">
        <v>3</v>
      </c>
      <c r="J30" s="437">
        <v>23</v>
      </c>
      <c r="K30" s="437" t="s">
        <v>1027</v>
      </c>
      <c r="L30" s="437">
        <v>20</v>
      </c>
      <c r="M30" s="437">
        <v>0</v>
      </c>
      <c r="N30" s="567">
        <v>20260101</v>
      </c>
      <c r="O30" s="567">
        <v>20260115</v>
      </c>
      <c r="P30" s="285">
        <v>0</v>
      </c>
      <c r="Q30" s="285">
        <v>0</v>
      </c>
      <c r="R30" s="437" t="s">
        <v>2514</v>
      </c>
      <c r="S30" s="286"/>
      <c r="T30" s="285"/>
      <c r="U30" s="285" t="s">
        <v>2549</v>
      </c>
    </row>
    <row r="31" spans="2:21" s="194" customFormat="1" ht="15">
      <c r="B31" s="254" t="s">
        <v>276</v>
      </c>
      <c r="C31" s="437" t="s">
        <v>2550</v>
      </c>
      <c r="D31" s="437" t="s">
        <v>2551</v>
      </c>
      <c r="E31" s="437" t="s">
        <v>2552</v>
      </c>
      <c r="F31" s="566" t="s">
        <v>2553</v>
      </c>
      <c r="G31" s="437">
        <v>8301</v>
      </c>
      <c r="H31" s="437">
        <v>1001</v>
      </c>
      <c r="I31" s="437">
        <v>3</v>
      </c>
      <c r="J31" s="437">
        <v>23</v>
      </c>
      <c r="K31" s="437" t="s">
        <v>1292</v>
      </c>
      <c r="L31" s="437">
        <v>20</v>
      </c>
      <c r="M31" s="437">
        <v>0</v>
      </c>
      <c r="N31" s="567" t="s">
        <v>2554</v>
      </c>
      <c r="O31" s="567" t="s">
        <v>2555</v>
      </c>
      <c r="P31" s="285">
        <v>0</v>
      </c>
      <c r="Q31" s="285">
        <v>0</v>
      </c>
      <c r="R31" s="437" t="s">
        <v>2514</v>
      </c>
      <c r="S31" s="286"/>
      <c r="T31" s="285"/>
      <c r="U31" s="285" t="s">
        <v>2549</v>
      </c>
    </row>
    <row r="32" spans="2:21" s="194" customFormat="1" ht="15">
      <c r="B32" s="254" t="s">
        <v>276</v>
      </c>
      <c r="C32" s="437" t="s">
        <v>2556</v>
      </c>
      <c r="D32" s="437" t="s">
        <v>2557</v>
      </c>
      <c r="E32" s="437" t="s">
        <v>2558</v>
      </c>
      <c r="F32" s="566" t="s">
        <v>2553</v>
      </c>
      <c r="G32" s="437">
        <v>8301</v>
      </c>
      <c r="H32" s="437">
        <v>1001</v>
      </c>
      <c r="I32" s="437">
        <v>3</v>
      </c>
      <c r="J32" s="437">
        <v>23</v>
      </c>
      <c r="K32" s="437" t="s">
        <v>1292</v>
      </c>
      <c r="L32" s="437">
        <v>20</v>
      </c>
      <c r="M32" s="437">
        <v>0</v>
      </c>
      <c r="N32" s="567" t="s">
        <v>2559</v>
      </c>
      <c r="O32" s="567" t="s">
        <v>1285</v>
      </c>
      <c r="P32" s="285">
        <v>0</v>
      </c>
      <c r="Q32" s="285">
        <v>0</v>
      </c>
      <c r="R32" s="437" t="s">
        <v>2514</v>
      </c>
      <c r="S32" s="286"/>
      <c r="T32" s="285"/>
      <c r="U32" s="285" t="s">
        <v>2549</v>
      </c>
    </row>
    <row r="33" spans="2:21" s="194" customFormat="1" ht="15">
      <c r="B33" s="254" t="s">
        <v>276</v>
      </c>
      <c r="C33" s="437" t="s">
        <v>2560</v>
      </c>
      <c r="D33" s="437" t="s">
        <v>2561</v>
      </c>
      <c r="E33" s="437" t="s">
        <v>2562</v>
      </c>
      <c r="F33" s="566" t="s">
        <v>2548</v>
      </c>
      <c r="G33" s="437">
        <v>8301</v>
      </c>
      <c r="H33" s="437">
        <v>1001</v>
      </c>
      <c r="I33" s="437">
        <v>3</v>
      </c>
      <c r="J33" s="437">
        <v>23</v>
      </c>
      <c r="K33" s="437" t="s">
        <v>1027</v>
      </c>
      <c r="L33" s="437">
        <v>20</v>
      </c>
      <c r="M33" s="437">
        <v>0</v>
      </c>
      <c r="N33" s="567" t="s">
        <v>2563</v>
      </c>
      <c r="O33" s="567" t="s">
        <v>1285</v>
      </c>
      <c r="P33" s="285">
        <v>0</v>
      </c>
      <c r="Q33" s="285">
        <v>0</v>
      </c>
      <c r="R33" s="437" t="s">
        <v>2514</v>
      </c>
      <c r="S33" s="286"/>
      <c r="T33" s="285"/>
      <c r="U33" s="285" t="s">
        <v>2549</v>
      </c>
    </row>
    <row r="34" spans="2:21" s="194" customFormat="1" ht="15">
      <c r="B34" s="254" t="s">
        <v>276</v>
      </c>
      <c r="C34" s="437" t="s">
        <v>2564</v>
      </c>
      <c r="D34" s="437" t="s">
        <v>2565</v>
      </c>
      <c r="E34" s="437" t="s">
        <v>2566</v>
      </c>
      <c r="F34" s="566" t="s">
        <v>2548</v>
      </c>
      <c r="G34" s="437">
        <v>8301</v>
      </c>
      <c r="H34" s="437">
        <v>1001</v>
      </c>
      <c r="I34" s="437">
        <v>3</v>
      </c>
      <c r="J34" s="437">
        <v>23</v>
      </c>
      <c r="K34" s="437" t="s">
        <v>1027</v>
      </c>
      <c r="L34" s="437">
        <v>20</v>
      </c>
      <c r="M34" s="437">
        <v>0</v>
      </c>
      <c r="N34" s="567" t="s">
        <v>2563</v>
      </c>
      <c r="O34" s="567" t="s">
        <v>1285</v>
      </c>
      <c r="P34" s="285">
        <v>0</v>
      </c>
      <c r="Q34" s="285">
        <v>0</v>
      </c>
      <c r="R34" s="437" t="s">
        <v>2514</v>
      </c>
      <c r="S34" s="286"/>
      <c r="T34" s="285"/>
      <c r="U34" s="285" t="s">
        <v>2549</v>
      </c>
    </row>
    <row r="35" spans="2:21" s="194" customFormat="1" ht="15">
      <c r="B35" s="254" t="s">
        <v>276</v>
      </c>
      <c r="C35" s="437" t="s">
        <v>2567</v>
      </c>
      <c r="D35" s="437" t="s">
        <v>2568</v>
      </c>
      <c r="E35" s="437" t="s">
        <v>2569</v>
      </c>
      <c r="F35" s="566" t="s">
        <v>2548</v>
      </c>
      <c r="G35" s="437">
        <v>8301</v>
      </c>
      <c r="H35" s="437">
        <v>1001</v>
      </c>
      <c r="I35" s="437">
        <v>3</v>
      </c>
      <c r="J35" s="437">
        <v>23</v>
      </c>
      <c r="K35" s="437" t="s">
        <v>1027</v>
      </c>
      <c r="L35" s="437">
        <v>20</v>
      </c>
      <c r="M35" s="437">
        <v>0</v>
      </c>
      <c r="N35" s="567" t="s">
        <v>2570</v>
      </c>
      <c r="O35" s="567" t="s">
        <v>1285</v>
      </c>
      <c r="P35" s="285">
        <v>0</v>
      </c>
      <c r="Q35" s="285">
        <v>0</v>
      </c>
      <c r="R35" s="437" t="s">
        <v>2514</v>
      </c>
      <c r="S35" s="286"/>
      <c r="T35" s="285"/>
      <c r="U35" s="285" t="s">
        <v>2549</v>
      </c>
    </row>
    <row r="36" spans="2:21" ht="15">
      <c r="B36" s="47" t="s">
        <v>68</v>
      </c>
      <c r="C36" s="201">
        <v>23</v>
      </c>
      <c r="D36" s="48"/>
      <c r="E36" s="48"/>
      <c r="F36" s="48"/>
      <c r="G36" s="48"/>
      <c r="H36" s="48"/>
      <c r="I36" s="48"/>
      <c r="J36" s="25"/>
      <c r="K36" s="48" t="s">
        <v>69</v>
      </c>
      <c r="L36" s="25"/>
      <c r="M36" s="201">
        <v>23</v>
      </c>
      <c r="N36" s="634" t="s">
        <v>5</v>
      </c>
      <c r="O36" s="634"/>
      <c r="P36" s="203">
        <f>SUM(P13:P35)</f>
        <v>311960.01399999997</v>
      </c>
      <c r="Q36" s="20"/>
      <c r="R36" s="20"/>
      <c r="S36" s="20"/>
      <c r="T36" s="20"/>
      <c r="U36" s="49"/>
    </row>
    <row r="37" spans="2:21"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50"/>
      <c r="M37" s="20"/>
      <c r="N37" s="30"/>
      <c r="O37" s="20"/>
      <c r="P37" s="20"/>
      <c r="Q37" s="20"/>
      <c r="R37" s="20"/>
      <c r="S37" s="20"/>
      <c r="T37" s="20"/>
      <c r="U37" s="49"/>
    </row>
    <row r="38" spans="2:21" ht="15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50"/>
      <c r="N38" s="631" t="s">
        <v>6</v>
      </c>
      <c r="O38" s="631"/>
      <c r="P38" s="631"/>
      <c r="Q38" s="203">
        <v>0</v>
      </c>
      <c r="R38" s="20"/>
      <c r="S38" s="20"/>
      <c r="T38" s="20"/>
      <c r="U38" s="49"/>
    </row>
    <row r="39" spans="2:21">
      <c r="B39" s="32"/>
      <c r="C39" s="5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5"/>
    </row>
    <row r="40" spans="2:21">
      <c r="B40" s="28" t="s">
        <v>81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2:21">
      <c r="B41" s="28" t="s">
        <v>72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3" spans="2:21" ht="15">
      <c r="B43" s="7"/>
      <c r="C43" s="8"/>
      <c r="D43" s="9"/>
    </row>
    <row r="44" spans="2:21" ht="15">
      <c r="B44" s="606" t="s">
        <v>3081</v>
      </c>
      <c r="C44" s="607"/>
      <c r="D44" s="608"/>
    </row>
    <row r="45" spans="2:21" ht="15">
      <c r="B45" s="609" t="s">
        <v>37</v>
      </c>
      <c r="C45" s="610"/>
      <c r="D45" s="611"/>
    </row>
    <row r="46" spans="2:21" ht="15">
      <c r="B46" s="164"/>
      <c r="C46" s="165"/>
      <c r="D46" s="166"/>
    </row>
    <row r="47" spans="2:21" ht="15">
      <c r="B47" s="606" t="s">
        <v>3079</v>
      </c>
      <c r="C47" s="607"/>
      <c r="D47" s="608"/>
    </row>
    <row r="48" spans="2:21" ht="15">
      <c r="B48" s="609" t="s">
        <v>38</v>
      </c>
      <c r="C48" s="610"/>
      <c r="D48" s="611"/>
    </row>
    <row r="49" spans="2:4" ht="15">
      <c r="B49" s="164"/>
      <c r="C49" s="165"/>
      <c r="D49" s="166"/>
    </row>
    <row r="50" spans="2:4" ht="15">
      <c r="B50" s="606"/>
      <c r="C50" s="607"/>
      <c r="D50" s="608"/>
    </row>
    <row r="51" spans="2:4" ht="15">
      <c r="B51" s="609" t="s">
        <v>39</v>
      </c>
      <c r="C51" s="610"/>
      <c r="D51" s="611"/>
    </row>
    <row r="52" spans="2:4" ht="15">
      <c r="B52" s="164"/>
      <c r="C52" s="165"/>
      <c r="D52" s="166"/>
    </row>
    <row r="53" spans="2:4" ht="15">
      <c r="B53" s="626" t="s">
        <v>3080</v>
      </c>
      <c r="C53" s="627"/>
      <c r="D53" s="628"/>
    </row>
    <row r="54" spans="2:4" ht="15">
      <c r="B54" s="609" t="s">
        <v>269</v>
      </c>
      <c r="C54" s="610"/>
      <c r="D54" s="611"/>
    </row>
    <row r="55" spans="2:4" ht="15">
      <c r="B55" s="167"/>
      <c r="C55" s="168"/>
      <c r="D55" s="169"/>
    </row>
  </sheetData>
  <sheetProtection insertRows="0" deleteRows="0" autoFilter="0"/>
  <mergeCells count="23">
    <mergeCell ref="S11:T11"/>
    <mergeCell ref="U11:U12"/>
    <mergeCell ref="N36:O36"/>
    <mergeCell ref="N11:O11"/>
    <mergeCell ref="P11:P12"/>
    <mergeCell ref="Q11:Q12"/>
    <mergeCell ref="R11:R12"/>
    <mergeCell ref="G11:M11"/>
    <mergeCell ref="B8:P8"/>
    <mergeCell ref="B51:D51"/>
    <mergeCell ref="B53:D53"/>
    <mergeCell ref="B54:D54"/>
    <mergeCell ref="B44:D44"/>
    <mergeCell ref="B45:D45"/>
    <mergeCell ref="B47:D47"/>
    <mergeCell ref="B48:D48"/>
    <mergeCell ref="B50:D50"/>
    <mergeCell ref="B11:B12"/>
    <mergeCell ref="C11:C12"/>
    <mergeCell ref="D11:D12"/>
    <mergeCell ref="E11:E12"/>
    <mergeCell ref="F11:F12"/>
    <mergeCell ref="N38:P38"/>
  </mergeCells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S46"/>
  <sheetViews>
    <sheetView showGridLines="0" view="pageBreakPreview" zoomScale="80" zoomScaleNormal="60" zoomScaleSheetLayoutView="80" workbookViewId="0">
      <pane ySplit="12" topLeftCell="A19" activePane="bottomLeft" state="frozen"/>
      <selection activeCell="Q23" sqref="Q23"/>
      <selection pane="bottomLeft" activeCell="D29" sqref="D29"/>
    </sheetView>
  </sheetViews>
  <sheetFormatPr baseColWidth="10" defaultRowHeight="1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s="14" customFormat="1" ht="18.7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636" t="str">
        <f>'Caratula Resumen'!E16</f>
        <v>CHIHUAHUA</v>
      </c>
      <c r="Q7" s="636"/>
      <c r="R7" s="636"/>
      <c r="S7" s="13"/>
    </row>
    <row r="8" spans="2:19" s="14" customFormat="1" ht="18.75">
      <c r="B8" s="179" t="str">
        <f>'Caratula Resumen'!E17</f>
        <v>Fondo de Aportaciones para la Educación Tecnológica y de Adultos/Colegio Nacional de Educación Profesional Técnica (FAETA/CONALEP)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635" t="str">
        <f>+'A Y  II D3'!X8</f>
        <v>1er. Trimestre 2026</v>
      </c>
      <c r="Q8" s="635"/>
      <c r="R8" s="635"/>
      <c r="S8" s="16"/>
    </row>
    <row r="9" spans="2:19" s="10" customFormat="1" ht="18.75">
      <c r="B9" s="239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94"/>
    </row>
    <row r="10" spans="2:19" ht="18.75"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</row>
    <row r="11" spans="2:19" ht="22.5" customHeight="1">
      <c r="B11" s="622" t="s">
        <v>41</v>
      </c>
      <c r="C11" s="638" t="s">
        <v>83</v>
      </c>
      <c r="D11" s="638" t="s">
        <v>43</v>
      </c>
      <c r="E11" s="638" t="s">
        <v>44</v>
      </c>
      <c r="F11" s="639" t="s">
        <v>46</v>
      </c>
      <c r="G11" s="639"/>
      <c r="H11" s="639"/>
      <c r="I11" s="639"/>
      <c r="J11" s="639"/>
      <c r="K11" s="639"/>
      <c r="L11" s="639"/>
      <c r="M11" s="637" t="s">
        <v>84</v>
      </c>
      <c r="N11" s="637" t="s">
        <v>85</v>
      </c>
      <c r="O11" s="637" t="s">
        <v>86</v>
      </c>
      <c r="P11" s="639" t="s">
        <v>87</v>
      </c>
      <c r="Q11" s="639"/>
      <c r="R11" s="637" t="s">
        <v>88</v>
      </c>
      <c r="S11" s="637" t="s">
        <v>89</v>
      </c>
    </row>
    <row r="12" spans="2:19" ht="56.25">
      <c r="B12" s="622"/>
      <c r="C12" s="638"/>
      <c r="D12" s="638"/>
      <c r="E12" s="638"/>
      <c r="F12" s="275" t="s">
        <v>57</v>
      </c>
      <c r="G12" s="275" t="s">
        <v>58</v>
      </c>
      <c r="H12" s="275" t="s">
        <v>59</v>
      </c>
      <c r="I12" s="275" t="s">
        <v>60</v>
      </c>
      <c r="J12" s="275" t="s">
        <v>61</v>
      </c>
      <c r="K12" s="243" t="s">
        <v>62</v>
      </c>
      <c r="L12" s="275" t="s">
        <v>63</v>
      </c>
      <c r="M12" s="637"/>
      <c r="N12" s="637"/>
      <c r="O12" s="637"/>
      <c r="P12" s="243" t="s">
        <v>90</v>
      </c>
      <c r="Q12" s="243" t="s">
        <v>91</v>
      </c>
      <c r="R12" s="637"/>
      <c r="S12" s="637"/>
    </row>
    <row r="13" spans="2:19"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</row>
    <row r="14" spans="2:19" s="192" customFormat="1"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</row>
    <row r="15" spans="2:19" s="192" customFormat="1"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</row>
    <row r="16" spans="2:19" s="192" customFormat="1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</row>
    <row r="17" spans="2:19" s="192" customFormat="1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</row>
    <row r="18" spans="2:19" s="192" customFormat="1"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</row>
    <row r="19" spans="2:19" s="192" customFormat="1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</row>
    <row r="20" spans="2:19" s="192" customFormat="1"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</row>
    <row r="21" spans="2:19">
      <c r="B21" s="23" t="s">
        <v>68</v>
      </c>
      <c r="C21" s="201">
        <v>0</v>
      </c>
      <c r="D21" s="52"/>
      <c r="E21" s="52"/>
      <c r="F21" s="52"/>
      <c r="G21" s="290"/>
      <c r="H21" s="146"/>
      <c r="I21" s="146"/>
      <c r="K21" s="53" t="s">
        <v>69</v>
      </c>
      <c r="L21" s="201">
        <v>0</v>
      </c>
      <c r="M21" s="290"/>
      <c r="N21" s="290"/>
      <c r="O21" s="52"/>
      <c r="P21" s="291" t="s">
        <v>94</v>
      </c>
      <c r="Q21" s="52"/>
      <c r="R21" s="292"/>
      <c r="S21" s="293">
        <v>0</v>
      </c>
    </row>
    <row r="22" spans="2:19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>
      <c r="B25" s="28" t="s">
        <v>95</v>
      </c>
      <c r="C25" s="40"/>
      <c r="D25" s="40"/>
      <c r="E25" s="40"/>
    </row>
    <row r="26" spans="2:19">
      <c r="B26" s="28" t="s">
        <v>96</v>
      </c>
      <c r="D26" s="66"/>
      <c r="E26" s="67"/>
    </row>
    <row r="27" spans="2:19">
      <c r="B27" s="28"/>
      <c r="D27" s="66"/>
      <c r="E27" s="67"/>
    </row>
    <row r="28" spans="2:19">
      <c r="B28" s="48" t="s">
        <v>255</v>
      </c>
      <c r="D28" s="66"/>
      <c r="E28" s="67"/>
    </row>
    <row r="29" spans="2:19">
      <c r="B29" s="28" t="s">
        <v>256</v>
      </c>
      <c r="D29" s="66"/>
      <c r="E29" s="67"/>
    </row>
    <row r="30" spans="2:19">
      <c r="B30" s="28" t="s">
        <v>257</v>
      </c>
      <c r="D30" s="66"/>
      <c r="E30" s="67"/>
    </row>
    <row r="31" spans="2:19">
      <c r="B31" s="28" t="s">
        <v>258</v>
      </c>
      <c r="D31" s="66"/>
      <c r="E31" s="67"/>
    </row>
    <row r="32" spans="2:19">
      <c r="B32" s="28"/>
      <c r="D32" s="66"/>
      <c r="E32" s="67"/>
    </row>
    <row r="33" spans="2:5">
      <c r="E33" s="68"/>
    </row>
    <row r="34" spans="2:5">
      <c r="B34" s="7"/>
      <c r="C34" s="8"/>
      <c r="D34" s="9"/>
    </row>
    <row r="35" spans="2:5">
      <c r="B35" s="606" t="s">
        <v>3081</v>
      </c>
      <c r="C35" s="607"/>
      <c r="D35" s="608"/>
    </row>
    <row r="36" spans="2:5">
      <c r="B36" s="609" t="s">
        <v>37</v>
      </c>
      <c r="C36" s="610"/>
      <c r="D36" s="611"/>
    </row>
    <row r="37" spans="2:5">
      <c r="B37" s="164"/>
      <c r="C37" s="165"/>
      <c r="D37" s="166"/>
    </row>
    <row r="38" spans="2:5">
      <c r="B38" s="606" t="s">
        <v>3079</v>
      </c>
      <c r="C38" s="607"/>
      <c r="D38" s="608"/>
    </row>
    <row r="39" spans="2:5">
      <c r="B39" s="609" t="s">
        <v>38</v>
      </c>
      <c r="C39" s="610"/>
      <c r="D39" s="611"/>
    </row>
    <row r="40" spans="2:5">
      <c r="B40" s="164"/>
      <c r="C40" s="165"/>
      <c r="D40" s="166"/>
    </row>
    <row r="41" spans="2:5">
      <c r="B41" s="606"/>
      <c r="C41" s="607"/>
      <c r="D41" s="608"/>
    </row>
    <row r="42" spans="2:5">
      <c r="B42" s="609" t="s">
        <v>39</v>
      </c>
      <c r="C42" s="610"/>
      <c r="D42" s="611"/>
    </row>
    <row r="43" spans="2:5">
      <c r="B43" s="164"/>
      <c r="C43" s="165"/>
      <c r="D43" s="166"/>
    </row>
    <row r="44" spans="2:5">
      <c r="B44" s="626" t="s">
        <v>3080</v>
      </c>
      <c r="C44" s="627"/>
      <c r="D44" s="628"/>
    </row>
    <row r="45" spans="2:5">
      <c r="B45" s="609" t="s">
        <v>269</v>
      </c>
      <c r="C45" s="610"/>
      <c r="D45" s="611"/>
    </row>
    <row r="46" spans="2:5">
      <c r="B46" s="167"/>
      <c r="C46" s="168"/>
      <c r="D46" s="169"/>
    </row>
  </sheetData>
  <sheetProtection insertRows="0" deleteRows="0" autoFilter="0"/>
  <mergeCells count="21">
    <mergeCell ref="B35:D35"/>
    <mergeCell ref="B36:D36"/>
    <mergeCell ref="B38:D38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Y847"/>
  <sheetViews>
    <sheetView showGridLines="0" view="pageBreakPreview" zoomScaleNormal="55" zoomScaleSheetLayoutView="100" workbookViewId="0">
      <pane xSplit="1" ySplit="13" topLeftCell="B831" activePane="bottomRight" state="frozen"/>
      <selection pane="topRight" activeCell="B1" sqref="B1"/>
      <selection pane="bottomLeft" activeCell="A14" sqref="A14"/>
      <selection pane="bottomRight" activeCell="E489" sqref="E489:E554"/>
    </sheetView>
  </sheetViews>
  <sheetFormatPr baseColWidth="10" defaultColWidth="11" defaultRowHeight="1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/>
    <row r="2" spans="2:25" ht="15" customHeight="1"/>
    <row r="3" spans="2:25" ht="15" customHeight="1"/>
    <row r="4" spans="2:25" ht="15" customHeight="1"/>
    <row r="5" spans="2:25" ht="15" customHeight="1"/>
    <row r="6" spans="2:25" ht="15" customHeight="1"/>
    <row r="7" spans="2:25" s="14" customFormat="1" ht="18.7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636" t="str">
        <f>'Caratula Resumen'!E16</f>
        <v>CHIHUAHUA</v>
      </c>
      <c r="W7" s="636"/>
      <c r="X7" s="636"/>
      <c r="Y7" s="13"/>
    </row>
    <row r="8" spans="2:25" s="14" customFormat="1" ht="17.100000000000001" customHeight="1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15"/>
      <c r="R8" s="15"/>
      <c r="S8" s="15"/>
      <c r="T8" s="15"/>
      <c r="U8" s="15"/>
      <c r="V8" s="635" t="str">
        <f>+'B)'!P8</f>
        <v>1er. Trimestre 2026</v>
      </c>
      <c r="W8" s="635"/>
      <c r="X8" s="635"/>
      <c r="Y8" s="16"/>
    </row>
    <row r="9" spans="2:25" ht="28.5" customHeight="1">
      <c r="B9" s="288"/>
      <c r="C9" s="289"/>
      <c r="D9" s="289"/>
      <c r="E9" s="289"/>
      <c r="F9" s="289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1"/>
    </row>
    <row r="10" spans="2:25" ht="6.95" customHeight="1">
      <c r="B10" s="14"/>
      <c r="C10" s="14"/>
      <c r="D10" s="14"/>
      <c r="E10" s="14"/>
      <c r="F10" s="14"/>
      <c r="G10" s="274"/>
      <c r="H10" s="274"/>
      <c r="I10" s="274"/>
      <c r="J10" s="274"/>
      <c r="K10" s="274"/>
      <c r="L10" s="274"/>
      <c r="M10" s="274"/>
      <c r="N10" s="274"/>
      <c r="O10" s="27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>
      <c r="B11" s="640" t="s">
        <v>41</v>
      </c>
      <c r="C11" s="629" t="s">
        <v>83</v>
      </c>
      <c r="D11" s="629" t="s">
        <v>43</v>
      </c>
      <c r="E11" s="629" t="s">
        <v>44</v>
      </c>
      <c r="F11" s="640" t="s">
        <v>98</v>
      </c>
      <c r="G11" s="629" t="s">
        <v>99</v>
      </c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30" t="s">
        <v>100</v>
      </c>
      <c r="W11" s="630" t="s">
        <v>101</v>
      </c>
      <c r="X11" s="630" t="s">
        <v>102</v>
      </c>
      <c r="Y11" s="630" t="s">
        <v>103</v>
      </c>
    </row>
    <row r="12" spans="2:25" ht="22.5" customHeight="1">
      <c r="B12" s="641"/>
      <c r="C12" s="629"/>
      <c r="D12" s="629"/>
      <c r="E12" s="629"/>
      <c r="F12" s="641"/>
      <c r="G12" s="630" t="s">
        <v>104</v>
      </c>
      <c r="H12" s="630"/>
      <c r="I12" s="630"/>
      <c r="J12" s="630" t="s">
        <v>105</v>
      </c>
      <c r="K12" s="630"/>
      <c r="L12" s="630"/>
      <c r="M12" s="630" t="s">
        <v>106</v>
      </c>
      <c r="N12" s="630"/>
      <c r="O12" s="630"/>
      <c r="P12" s="630" t="s">
        <v>107</v>
      </c>
      <c r="Q12" s="630"/>
      <c r="R12" s="630"/>
      <c r="S12" s="630" t="s">
        <v>108</v>
      </c>
      <c r="T12" s="630"/>
      <c r="U12" s="630"/>
      <c r="V12" s="630"/>
      <c r="W12" s="630"/>
      <c r="X12" s="630"/>
      <c r="Y12" s="630"/>
    </row>
    <row r="13" spans="2:25" ht="29.25" customHeight="1">
      <c r="B13" s="642"/>
      <c r="C13" s="629"/>
      <c r="D13" s="629"/>
      <c r="E13" s="629"/>
      <c r="F13" s="642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630"/>
      <c r="W13" s="630"/>
      <c r="X13" s="630"/>
      <c r="Y13" s="630"/>
    </row>
    <row r="14" spans="2:25">
      <c r="B14" s="254" t="s">
        <v>276</v>
      </c>
      <c r="C14" s="220" t="s">
        <v>303</v>
      </c>
      <c r="D14" s="220" t="s">
        <v>335</v>
      </c>
      <c r="E14" s="220" t="s">
        <v>367</v>
      </c>
      <c r="F14" s="254" t="s">
        <v>399</v>
      </c>
      <c r="G14" s="287"/>
      <c r="H14" s="287"/>
      <c r="I14" s="287"/>
      <c r="J14" s="287">
        <v>480</v>
      </c>
      <c r="K14" s="287">
        <v>0</v>
      </c>
      <c r="L14" s="287">
        <v>0</v>
      </c>
      <c r="M14" s="287"/>
      <c r="N14" s="287"/>
      <c r="O14" s="287"/>
      <c r="P14" s="287"/>
      <c r="Q14" s="287"/>
      <c r="R14" s="287"/>
      <c r="S14" s="287"/>
      <c r="T14" s="287"/>
      <c r="U14" s="287"/>
      <c r="V14" s="254">
        <v>1</v>
      </c>
      <c r="W14" s="254"/>
      <c r="X14" s="254"/>
      <c r="Y14" s="220">
        <v>142854.73000000001</v>
      </c>
    </row>
    <row r="15" spans="2:25">
      <c r="B15" s="254" t="s">
        <v>276</v>
      </c>
      <c r="C15" s="220" t="s">
        <v>304</v>
      </c>
      <c r="D15" s="220" t="s">
        <v>336</v>
      </c>
      <c r="E15" s="220" t="s">
        <v>368</v>
      </c>
      <c r="F15" s="254" t="s">
        <v>399</v>
      </c>
      <c r="G15" s="287"/>
      <c r="H15" s="287"/>
      <c r="I15" s="287"/>
      <c r="J15" s="287">
        <v>480</v>
      </c>
      <c r="K15" s="287">
        <v>0</v>
      </c>
      <c r="L15" s="287">
        <v>0</v>
      </c>
      <c r="M15" s="287"/>
      <c r="N15" s="287"/>
      <c r="O15" s="287"/>
      <c r="P15" s="287"/>
      <c r="Q15" s="287"/>
      <c r="R15" s="287"/>
      <c r="S15" s="287"/>
      <c r="T15" s="287"/>
      <c r="U15" s="287"/>
      <c r="V15" s="254">
        <v>1</v>
      </c>
      <c r="W15" s="254"/>
      <c r="X15" s="254"/>
      <c r="Y15" s="220">
        <v>180673.25</v>
      </c>
    </row>
    <row r="16" spans="2:25">
      <c r="B16" s="254" t="s">
        <v>276</v>
      </c>
      <c r="C16" s="220" t="s">
        <v>305</v>
      </c>
      <c r="D16" s="220" t="s">
        <v>337</v>
      </c>
      <c r="E16" s="220" t="s">
        <v>369</v>
      </c>
      <c r="F16" s="254" t="s">
        <v>399</v>
      </c>
      <c r="G16" s="287"/>
      <c r="H16" s="287"/>
      <c r="I16" s="287"/>
      <c r="J16" s="287">
        <v>480</v>
      </c>
      <c r="K16" s="287">
        <v>0</v>
      </c>
      <c r="L16" s="287">
        <v>0</v>
      </c>
      <c r="M16" s="287"/>
      <c r="N16" s="287"/>
      <c r="O16" s="287"/>
      <c r="P16" s="287"/>
      <c r="Q16" s="287"/>
      <c r="R16" s="287"/>
      <c r="S16" s="287"/>
      <c r="T16" s="287"/>
      <c r="U16" s="287"/>
      <c r="V16" s="254">
        <v>1</v>
      </c>
      <c r="W16" s="254"/>
      <c r="X16" s="254"/>
      <c r="Y16" s="220">
        <v>157402.12</v>
      </c>
    </row>
    <row r="17" spans="2:25">
      <c r="B17" s="254" t="s">
        <v>276</v>
      </c>
      <c r="C17" s="220" t="s">
        <v>306</v>
      </c>
      <c r="D17" s="220" t="s">
        <v>338</v>
      </c>
      <c r="E17" s="220" t="s">
        <v>370</v>
      </c>
      <c r="F17" s="254" t="s">
        <v>399</v>
      </c>
      <c r="G17" s="287"/>
      <c r="H17" s="287"/>
      <c r="I17" s="287"/>
      <c r="J17" s="287">
        <v>480</v>
      </c>
      <c r="K17" s="287">
        <v>0</v>
      </c>
      <c r="L17" s="287">
        <v>0</v>
      </c>
      <c r="M17" s="287"/>
      <c r="N17" s="287"/>
      <c r="O17" s="287"/>
      <c r="P17" s="287"/>
      <c r="Q17" s="287"/>
      <c r="R17" s="287"/>
      <c r="S17" s="287"/>
      <c r="T17" s="287"/>
      <c r="U17" s="287"/>
      <c r="V17" s="254">
        <v>1</v>
      </c>
      <c r="W17" s="254"/>
      <c r="X17" s="254"/>
      <c r="Y17" s="220">
        <v>79125.850000000006</v>
      </c>
    </row>
    <row r="18" spans="2:25">
      <c r="B18" s="254" t="s">
        <v>276</v>
      </c>
      <c r="C18" s="220" t="s">
        <v>307</v>
      </c>
      <c r="D18" s="220" t="s">
        <v>339</v>
      </c>
      <c r="E18" s="220" t="s">
        <v>371</v>
      </c>
      <c r="F18" s="254" t="s">
        <v>399</v>
      </c>
      <c r="G18" s="287"/>
      <c r="H18" s="287"/>
      <c r="I18" s="287"/>
      <c r="J18" s="287">
        <v>480</v>
      </c>
      <c r="K18" s="287">
        <v>0</v>
      </c>
      <c r="L18" s="287">
        <v>0</v>
      </c>
      <c r="M18" s="287"/>
      <c r="N18" s="287"/>
      <c r="O18" s="287"/>
      <c r="P18" s="287"/>
      <c r="Q18" s="287"/>
      <c r="R18" s="287"/>
      <c r="S18" s="287"/>
      <c r="T18" s="287"/>
      <c r="U18" s="287"/>
      <c r="V18" s="254">
        <v>1</v>
      </c>
      <c r="W18" s="254"/>
      <c r="X18" s="254"/>
      <c r="Y18" s="220">
        <v>49220.01</v>
      </c>
    </row>
    <row r="19" spans="2:25">
      <c r="B19" s="254" t="s">
        <v>276</v>
      </c>
      <c r="C19" s="220" t="s">
        <v>308</v>
      </c>
      <c r="D19" s="220" t="s">
        <v>340</v>
      </c>
      <c r="E19" s="220" t="s">
        <v>372</v>
      </c>
      <c r="F19" s="254" t="s">
        <v>399</v>
      </c>
      <c r="G19" s="287"/>
      <c r="H19" s="287"/>
      <c r="I19" s="287"/>
      <c r="J19" s="287">
        <v>480</v>
      </c>
      <c r="K19" s="287">
        <v>0</v>
      </c>
      <c r="L19" s="287">
        <v>0</v>
      </c>
      <c r="M19" s="287"/>
      <c r="N19" s="287"/>
      <c r="O19" s="287"/>
      <c r="P19" s="287"/>
      <c r="Q19" s="287"/>
      <c r="R19" s="287"/>
      <c r="S19" s="287"/>
      <c r="T19" s="287"/>
      <c r="U19" s="287"/>
      <c r="V19" s="254">
        <v>1</v>
      </c>
      <c r="W19" s="254"/>
      <c r="X19" s="254"/>
      <c r="Y19" s="220">
        <v>73861.38</v>
      </c>
    </row>
    <row r="20" spans="2:25">
      <c r="B20" s="254" t="s">
        <v>276</v>
      </c>
      <c r="C20" s="220" t="s">
        <v>309</v>
      </c>
      <c r="D20" s="220" t="s">
        <v>341</v>
      </c>
      <c r="E20" s="220" t="s">
        <v>373</v>
      </c>
      <c r="F20" s="254" t="s">
        <v>399</v>
      </c>
      <c r="G20" s="287"/>
      <c r="H20" s="287"/>
      <c r="I20" s="287"/>
      <c r="J20" s="287">
        <v>480</v>
      </c>
      <c r="K20" s="287">
        <v>0</v>
      </c>
      <c r="L20" s="287">
        <v>0</v>
      </c>
      <c r="M20" s="287"/>
      <c r="N20" s="287"/>
      <c r="O20" s="287"/>
      <c r="P20" s="287"/>
      <c r="Q20" s="287"/>
      <c r="R20" s="287"/>
      <c r="S20" s="287"/>
      <c r="T20" s="287"/>
      <c r="U20" s="287"/>
      <c r="V20" s="254">
        <v>1</v>
      </c>
      <c r="W20" s="254"/>
      <c r="X20" s="254"/>
      <c r="Y20" s="220">
        <v>15676.07</v>
      </c>
    </row>
    <row r="21" spans="2:25">
      <c r="B21" s="254" t="s">
        <v>276</v>
      </c>
      <c r="C21" s="220" t="s">
        <v>310</v>
      </c>
      <c r="D21" s="220" t="s">
        <v>342</v>
      </c>
      <c r="E21" s="220" t="s">
        <v>374</v>
      </c>
      <c r="F21" s="254" t="s">
        <v>399</v>
      </c>
      <c r="G21" s="287"/>
      <c r="H21" s="287"/>
      <c r="I21" s="287"/>
      <c r="J21" s="287">
        <v>480</v>
      </c>
      <c r="K21" s="287">
        <v>0</v>
      </c>
      <c r="L21" s="287">
        <v>0</v>
      </c>
      <c r="M21" s="287"/>
      <c r="N21" s="287"/>
      <c r="O21" s="287"/>
      <c r="P21" s="287"/>
      <c r="Q21" s="287"/>
      <c r="R21" s="287"/>
      <c r="S21" s="287"/>
      <c r="T21" s="287"/>
      <c r="U21" s="287"/>
      <c r="V21" s="254">
        <v>1</v>
      </c>
      <c r="W21" s="254"/>
      <c r="X21" s="254"/>
      <c r="Y21" s="220">
        <v>103172.25</v>
      </c>
    </row>
    <row r="22" spans="2:25">
      <c r="B22" s="254" t="s">
        <v>276</v>
      </c>
      <c r="C22" s="220" t="s">
        <v>311</v>
      </c>
      <c r="D22" s="220" t="s">
        <v>343</v>
      </c>
      <c r="E22" s="220" t="s">
        <v>375</v>
      </c>
      <c r="F22" s="254" t="s">
        <v>399</v>
      </c>
      <c r="G22" s="287"/>
      <c r="H22" s="287"/>
      <c r="I22" s="287"/>
      <c r="J22" s="287">
        <v>480</v>
      </c>
      <c r="K22" s="287">
        <v>0</v>
      </c>
      <c r="L22" s="287">
        <v>0</v>
      </c>
      <c r="M22" s="287"/>
      <c r="N22" s="287"/>
      <c r="O22" s="287"/>
      <c r="P22" s="287"/>
      <c r="Q22" s="287"/>
      <c r="R22" s="287"/>
      <c r="S22" s="287"/>
      <c r="T22" s="287"/>
      <c r="U22" s="287"/>
      <c r="V22" s="254">
        <v>1</v>
      </c>
      <c r="W22" s="254"/>
      <c r="X22" s="254"/>
      <c r="Y22" s="220">
        <v>140770.45000000001</v>
      </c>
    </row>
    <row r="23" spans="2:25">
      <c r="B23" s="254" t="s">
        <v>276</v>
      </c>
      <c r="C23" s="220" t="s">
        <v>312</v>
      </c>
      <c r="D23" s="220" t="s">
        <v>344</v>
      </c>
      <c r="E23" s="220" t="s">
        <v>376</v>
      </c>
      <c r="F23" s="254" t="s">
        <v>399</v>
      </c>
      <c r="G23" s="287"/>
      <c r="H23" s="287"/>
      <c r="I23" s="287"/>
      <c r="J23" s="287">
        <v>480</v>
      </c>
      <c r="K23" s="287">
        <v>0</v>
      </c>
      <c r="L23" s="287">
        <v>0</v>
      </c>
      <c r="M23" s="287"/>
      <c r="N23" s="287"/>
      <c r="O23" s="287"/>
      <c r="P23" s="287"/>
      <c r="Q23" s="287"/>
      <c r="R23" s="287"/>
      <c r="S23" s="287"/>
      <c r="T23" s="287"/>
      <c r="U23" s="287"/>
      <c r="V23" s="254">
        <v>1</v>
      </c>
      <c r="W23" s="254">
        <v>0</v>
      </c>
      <c r="X23" s="254">
        <v>0</v>
      </c>
      <c r="Y23" s="220">
        <v>142184.45000000001</v>
      </c>
    </row>
    <row r="24" spans="2:25">
      <c r="B24" s="254" t="s">
        <v>276</v>
      </c>
      <c r="C24" s="220" t="s">
        <v>313</v>
      </c>
      <c r="D24" s="220" t="s">
        <v>345</v>
      </c>
      <c r="E24" s="220" t="s">
        <v>377</v>
      </c>
      <c r="F24" s="254" t="s">
        <v>399</v>
      </c>
      <c r="G24" s="287"/>
      <c r="H24" s="287"/>
      <c r="I24" s="287"/>
      <c r="J24" s="287">
        <v>480</v>
      </c>
      <c r="K24" s="287">
        <v>0</v>
      </c>
      <c r="L24" s="287">
        <v>0</v>
      </c>
      <c r="M24" s="287"/>
      <c r="N24" s="287"/>
      <c r="O24" s="287"/>
      <c r="P24" s="287"/>
      <c r="Q24" s="287"/>
      <c r="R24" s="287"/>
      <c r="S24" s="287"/>
      <c r="T24" s="287"/>
      <c r="U24" s="287"/>
      <c r="V24" s="254">
        <v>1</v>
      </c>
      <c r="W24" s="254">
        <v>0</v>
      </c>
      <c r="X24" s="254">
        <v>0</v>
      </c>
      <c r="Y24" s="220">
        <v>103909.66</v>
      </c>
    </row>
    <row r="25" spans="2:25">
      <c r="B25" s="254" t="s">
        <v>276</v>
      </c>
      <c r="C25" s="220" t="s">
        <v>314</v>
      </c>
      <c r="D25" s="220" t="s">
        <v>346</v>
      </c>
      <c r="E25" s="220" t="s">
        <v>378</v>
      </c>
      <c r="F25" s="254" t="s">
        <v>399</v>
      </c>
      <c r="G25" s="287"/>
      <c r="H25" s="287"/>
      <c r="I25" s="287"/>
      <c r="J25" s="287">
        <v>480</v>
      </c>
      <c r="K25" s="287">
        <v>0</v>
      </c>
      <c r="L25" s="287">
        <v>0</v>
      </c>
      <c r="M25" s="287"/>
      <c r="N25" s="287"/>
      <c r="O25" s="287"/>
      <c r="P25" s="287"/>
      <c r="Q25" s="287"/>
      <c r="R25" s="287"/>
      <c r="S25" s="287"/>
      <c r="T25" s="287"/>
      <c r="U25" s="287"/>
      <c r="V25" s="254">
        <v>1</v>
      </c>
      <c r="W25" s="254">
        <v>0</v>
      </c>
      <c r="X25" s="254">
        <v>0</v>
      </c>
      <c r="Y25" s="220">
        <v>105539.97</v>
      </c>
    </row>
    <row r="26" spans="2:25">
      <c r="B26" s="254" t="s">
        <v>276</v>
      </c>
      <c r="C26" s="220" t="s">
        <v>315</v>
      </c>
      <c r="D26" s="220" t="s">
        <v>347</v>
      </c>
      <c r="E26" s="220" t="s">
        <v>379</v>
      </c>
      <c r="F26" s="254" t="s">
        <v>399</v>
      </c>
      <c r="G26" s="287"/>
      <c r="H26" s="287"/>
      <c r="I26" s="287"/>
      <c r="J26" s="287">
        <v>480</v>
      </c>
      <c r="K26" s="287">
        <v>0</v>
      </c>
      <c r="L26" s="287">
        <v>0</v>
      </c>
      <c r="M26" s="287"/>
      <c r="N26" s="287"/>
      <c r="O26" s="287"/>
      <c r="P26" s="287"/>
      <c r="Q26" s="287"/>
      <c r="R26" s="287"/>
      <c r="S26" s="287"/>
      <c r="T26" s="287"/>
      <c r="U26" s="287"/>
      <c r="V26" s="254">
        <v>1</v>
      </c>
      <c r="W26" s="254">
        <v>0</v>
      </c>
      <c r="X26" s="254">
        <v>0</v>
      </c>
      <c r="Y26" s="220">
        <v>134298.97</v>
      </c>
    </row>
    <row r="27" spans="2:25">
      <c r="B27" s="254" t="s">
        <v>276</v>
      </c>
      <c r="C27" s="220" t="s">
        <v>316</v>
      </c>
      <c r="D27" s="220" t="s">
        <v>348</v>
      </c>
      <c r="E27" s="220" t="s">
        <v>380</v>
      </c>
      <c r="F27" s="254" t="s">
        <v>399</v>
      </c>
      <c r="G27" s="287"/>
      <c r="H27" s="287"/>
      <c r="I27" s="287"/>
      <c r="J27" s="287">
        <v>480</v>
      </c>
      <c r="K27" s="287">
        <v>0</v>
      </c>
      <c r="L27" s="287">
        <v>0</v>
      </c>
      <c r="M27" s="287"/>
      <c r="N27" s="287"/>
      <c r="O27" s="287"/>
      <c r="P27" s="287"/>
      <c r="Q27" s="287"/>
      <c r="R27" s="287"/>
      <c r="S27" s="287"/>
      <c r="T27" s="287"/>
      <c r="U27" s="287"/>
      <c r="V27" s="254">
        <v>1</v>
      </c>
      <c r="W27" s="254">
        <v>0</v>
      </c>
      <c r="X27" s="254">
        <v>0</v>
      </c>
      <c r="Y27" s="220">
        <v>55016.639999999999</v>
      </c>
    </row>
    <row r="28" spans="2:25">
      <c r="B28" s="254" t="s">
        <v>276</v>
      </c>
      <c r="C28" s="220" t="s">
        <v>317</v>
      </c>
      <c r="D28" s="220" t="s">
        <v>349</v>
      </c>
      <c r="E28" s="220" t="s">
        <v>381</v>
      </c>
      <c r="F28" s="254" t="s">
        <v>399</v>
      </c>
      <c r="G28" s="287"/>
      <c r="H28" s="287"/>
      <c r="I28" s="287"/>
      <c r="J28" s="287">
        <v>480</v>
      </c>
      <c r="K28" s="287">
        <v>0</v>
      </c>
      <c r="L28" s="287">
        <v>0</v>
      </c>
      <c r="M28" s="287"/>
      <c r="N28" s="287"/>
      <c r="O28" s="287"/>
      <c r="P28" s="287"/>
      <c r="Q28" s="287"/>
      <c r="R28" s="287"/>
      <c r="S28" s="287"/>
      <c r="T28" s="287"/>
      <c r="U28" s="287"/>
      <c r="V28" s="254">
        <v>1</v>
      </c>
      <c r="W28" s="254">
        <v>0</v>
      </c>
      <c r="X28" s="254">
        <v>0</v>
      </c>
      <c r="Y28" s="220">
        <v>92774.78</v>
      </c>
    </row>
    <row r="29" spans="2:25">
      <c r="B29" s="254" t="s">
        <v>276</v>
      </c>
      <c r="C29" s="220" t="s">
        <v>318</v>
      </c>
      <c r="D29" s="220" t="s">
        <v>350</v>
      </c>
      <c r="E29" s="220" t="s">
        <v>382</v>
      </c>
      <c r="F29" s="254" t="s">
        <v>399</v>
      </c>
      <c r="G29" s="287"/>
      <c r="H29" s="287"/>
      <c r="I29" s="287"/>
      <c r="J29" s="287">
        <v>480</v>
      </c>
      <c r="K29" s="287">
        <v>0</v>
      </c>
      <c r="L29" s="287">
        <v>0</v>
      </c>
      <c r="M29" s="287"/>
      <c r="N29" s="287"/>
      <c r="O29" s="287"/>
      <c r="P29" s="287"/>
      <c r="Q29" s="287"/>
      <c r="R29" s="287"/>
      <c r="S29" s="287"/>
      <c r="T29" s="287"/>
      <c r="U29" s="287"/>
      <c r="V29" s="254">
        <v>1</v>
      </c>
      <c r="W29" s="254">
        <v>0</v>
      </c>
      <c r="X29" s="254">
        <v>0</v>
      </c>
      <c r="Y29" s="220">
        <v>125286.95</v>
      </c>
    </row>
    <row r="30" spans="2:25">
      <c r="B30" s="254" t="s">
        <v>276</v>
      </c>
      <c r="C30" s="220" t="s">
        <v>319</v>
      </c>
      <c r="D30" s="220" t="s">
        <v>351</v>
      </c>
      <c r="E30" s="220" t="s">
        <v>383</v>
      </c>
      <c r="F30" s="254" t="s">
        <v>399</v>
      </c>
      <c r="G30" s="287"/>
      <c r="H30" s="287"/>
      <c r="I30" s="287"/>
      <c r="J30" s="287">
        <v>480</v>
      </c>
      <c r="K30" s="287">
        <v>0</v>
      </c>
      <c r="L30" s="287">
        <v>0</v>
      </c>
      <c r="M30" s="287"/>
      <c r="N30" s="287"/>
      <c r="O30" s="287"/>
      <c r="P30" s="287"/>
      <c r="Q30" s="287"/>
      <c r="R30" s="287"/>
      <c r="S30" s="287"/>
      <c r="T30" s="287"/>
      <c r="U30" s="287"/>
      <c r="V30" s="254">
        <v>1</v>
      </c>
      <c r="W30" s="254">
        <v>0</v>
      </c>
      <c r="X30" s="254">
        <v>0</v>
      </c>
      <c r="Y30" s="220">
        <v>126851.54</v>
      </c>
    </row>
    <row r="31" spans="2:25" s="194" customFormat="1">
      <c r="B31" s="327" t="s">
        <v>276</v>
      </c>
      <c r="C31" s="328" t="s">
        <v>320</v>
      </c>
      <c r="D31" s="328" t="s">
        <v>352</v>
      </c>
      <c r="E31" s="328" t="s">
        <v>384</v>
      </c>
      <c r="F31" s="327" t="s">
        <v>399</v>
      </c>
      <c r="G31" s="328"/>
      <c r="H31" s="328"/>
      <c r="I31" s="328"/>
      <c r="J31" s="328"/>
      <c r="K31" s="287">
        <v>0</v>
      </c>
      <c r="L31" s="287">
        <v>0</v>
      </c>
      <c r="M31" s="220"/>
      <c r="N31" s="220"/>
      <c r="O31" s="220"/>
      <c r="P31" s="220"/>
      <c r="Q31" s="220"/>
      <c r="R31" s="220"/>
      <c r="S31" s="220">
        <v>1</v>
      </c>
      <c r="T31" s="220">
        <v>0</v>
      </c>
      <c r="U31" s="220">
        <v>0</v>
      </c>
      <c r="V31" s="254">
        <v>1</v>
      </c>
      <c r="W31" s="254">
        <v>0</v>
      </c>
      <c r="X31" s="254">
        <v>0</v>
      </c>
      <c r="Y31" s="220">
        <v>288460.34000000003</v>
      </c>
    </row>
    <row r="32" spans="2:25" s="194" customFormat="1">
      <c r="B32" s="327" t="s">
        <v>276</v>
      </c>
      <c r="C32" s="328" t="s">
        <v>321</v>
      </c>
      <c r="D32" s="328" t="s">
        <v>353</v>
      </c>
      <c r="E32" s="328" t="s">
        <v>385</v>
      </c>
      <c r="F32" s="327" t="s">
        <v>399</v>
      </c>
      <c r="G32" s="328"/>
      <c r="H32" s="328"/>
      <c r="I32" s="328"/>
      <c r="J32" s="328"/>
      <c r="K32" s="287">
        <v>0</v>
      </c>
      <c r="L32" s="287">
        <v>0</v>
      </c>
      <c r="M32" s="220"/>
      <c r="N32" s="220"/>
      <c r="O32" s="220"/>
      <c r="P32" s="220"/>
      <c r="Q32" s="220"/>
      <c r="R32" s="220"/>
      <c r="S32" s="220">
        <v>1</v>
      </c>
      <c r="T32" s="220">
        <v>0</v>
      </c>
      <c r="U32" s="220">
        <v>0</v>
      </c>
      <c r="V32" s="254">
        <v>1</v>
      </c>
      <c r="W32" s="254">
        <v>0</v>
      </c>
      <c r="X32" s="254">
        <v>0</v>
      </c>
      <c r="Y32" s="220">
        <v>117426.65</v>
      </c>
    </row>
    <row r="33" spans="2:25" s="194" customFormat="1">
      <c r="B33" s="254" t="s">
        <v>276</v>
      </c>
      <c r="C33" s="220" t="s">
        <v>322</v>
      </c>
      <c r="D33" s="220" t="s">
        <v>354</v>
      </c>
      <c r="E33" s="220" t="s">
        <v>386</v>
      </c>
      <c r="F33" s="254" t="s">
        <v>399</v>
      </c>
      <c r="G33" s="220"/>
      <c r="H33" s="220"/>
      <c r="I33" s="220"/>
      <c r="J33" s="220">
        <v>480</v>
      </c>
      <c r="K33" s="287">
        <v>0</v>
      </c>
      <c r="L33" s="287">
        <v>0</v>
      </c>
      <c r="M33" s="220"/>
      <c r="N33" s="220"/>
      <c r="O33" s="220"/>
      <c r="P33" s="220"/>
      <c r="Q33" s="220"/>
      <c r="R33" s="220"/>
      <c r="S33" s="220"/>
      <c r="T33" s="220"/>
      <c r="U33" s="220"/>
      <c r="V33" s="254">
        <v>1</v>
      </c>
      <c r="W33" s="254">
        <v>0</v>
      </c>
      <c r="X33" s="254">
        <v>0</v>
      </c>
      <c r="Y33" s="220">
        <v>168193.57</v>
      </c>
    </row>
    <row r="34" spans="2:25" s="194" customFormat="1">
      <c r="B34" s="327" t="s">
        <v>276</v>
      </c>
      <c r="C34" s="328" t="s">
        <v>323</v>
      </c>
      <c r="D34" s="328" t="s">
        <v>355</v>
      </c>
      <c r="E34" s="328" t="s">
        <v>387</v>
      </c>
      <c r="F34" s="327" t="s">
        <v>399</v>
      </c>
      <c r="G34" s="328"/>
      <c r="H34" s="328"/>
      <c r="I34" s="328"/>
      <c r="J34" s="328"/>
      <c r="K34" s="287">
        <v>0</v>
      </c>
      <c r="L34" s="287">
        <v>0</v>
      </c>
      <c r="M34" s="220"/>
      <c r="N34" s="220"/>
      <c r="O34" s="220"/>
      <c r="P34" s="220"/>
      <c r="Q34" s="220"/>
      <c r="R34" s="220"/>
      <c r="S34" s="220">
        <v>1</v>
      </c>
      <c r="T34" s="220">
        <v>0</v>
      </c>
      <c r="U34" s="220">
        <v>0</v>
      </c>
      <c r="V34" s="254">
        <v>1</v>
      </c>
      <c r="W34" s="254">
        <v>0</v>
      </c>
      <c r="X34" s="254">
        <v>0</v>
      </c>
      <c r="Y34" s="220">
        <v>118420.05</v>
      </c>
    </row>
    <row r="35" spans="2:25" s="194" customFormat="1">
      <c r="B35" s="254" t="s">
        <v>276</v>
      </c>
      <c r="C35" s="220" t="s">
        <v>324</v>
      </c>
      <c r="D35" s="220" t="s">
        <v>356</v>
      </c>
      <c r="E35" s="220" t="s">
        <v>388</v>
      </c>
      <c r="F35" s="254" t="s">
        <v>399</v>
      </c>
      <c r="G35" s="220"/>
      <c r="H35" s="220"/>
      <c r="I35" s="220"/>
      <c r="J35" s="220">
        <v>480</v>
      </c>
      <c r="K35" s="287">
        <v>0</v>
      </c>
      <c r="L35" s="287">
        <v>0</v>
      </c>
      <c r="M35" s="220"/>
      <c r="N35" s="220"/>
      <c r="O35" s="220"/>
      <c r="P35" s="220"/>
      <c r="Q35" s="220"/>
      <c r="R35" s="220"/>
      <c r="S35" s="220"/>
      <c r="T35" s="220"/>
      <c r="U35" s="220"/>
      <c r="V35" s="254">
        <v>1</v>
      </c>
      <c r="W35" s="254">
        <v>0</v>
      </c>
      <c r="X35" s="254">
        <v>0</v>
      </c>
      <c r="Y35" s="220">
        <v>47546.79</v>
      </c>
    </row>
    <row r="36" spans="2:25" s="194" customFormat="1">
      <c r="B36" s="254" t="s">
        <v>276</v>
      </c>
      <c r="C36" s="220" t="s">
        <v>325</v>
      </c>
      <c r="D36" s="220" t="s">
        <v>357</v>
      </c>
      <c r="E36" s="220" t="s">
        <v>389</v>
      </c>
      <c r="F36" s="254" t="s">
        <v>399</v>
      </c>
      <c r="G36" s="220"/>
      <c r="H36" s="220"/>
      <c r="I36" s="220"/>
      <c r="J36" s="220">
        <v>480</v>
      </c>
      <c r="K36" s="287">
        <v>0</v>
      </c>
      <c r="L36" s="287">
        <v>0</v>
      </c>
      <c r="M36" s="220"/>
      <c r="N36" s="220"/>
      <c r="O36" s="220"/>
      <c r="P36" s="220"/>
      <c r="Q36" s="220"/>
      <c r="R36" s="220"/>
      <c r="S36" s="220"/>
      <c r="T36" s="220"/>
      <c r="U36" s="220"/>
      <c r="V36" s="254">
        <v>1</v>
      </c>
      <c r="W36" s="254">
        <v>0</v>
      </c>
      <c r="X36" s="254">
        <v>0</v>
      </c>
      <c r="Y36" s="220">
        <v>57213.23</v>
      </c>
    </row>
    <row r="37" spans="2:25" s="194" customFormat="1">
      <c r="B37" s="254" t="s">
        <v>276</v>
      </c>
      <c r="C37" s="220" t="s">
        <v>326</v>
      </c>
      <c r="D37" s="220" t="s">
        <v>358</v>
      </c>
      <c r="E37" s="220" t="s">
        <v>390</v>
      </c>
      <c r="F37" s="254" t="s">
        <v>399</v>
      </c>
      <c r="G37" s="220"/>
      <c r="H37" s="220"/>
      <c r="I37" s="220"/>
      <c r="J37" s="220">
        <v>480</v>
      </c>
      <c r="K37" s="287">
        <v>0</v>
      </c>
      <c r="L37" s="287">
        <v>0</v>
      </c>
      <c r="M37" s="220"/>
      <c r="N37" s="220"/>
      <c r="O37" s="220"/>
      <c r="P37" s="220"/>
      <c r="Q37" s="220"/>
      <c r="R37" s="220"/>
      <c r="S37" s="220"/>
      <c r="T37" s="220"/>
      <c r="U37" s="220"/>
      <c r="V37" s="254">
        <v>1</v>
      </c>
      <c r="W37" s="254">
        <v>0</v>
      </c>
      <c r="X37" s="254">
        <v>0</v>
      </c>
      <c r="Y37" s="220">
        <v>53664.25</v>
      </c>
    </row>
    <row r="38" spans="2:25" s="194" customFormat="1">
      <c r="B38" s="254" t="s">
        <v>276</v>
      </c>
      <c r="C38" s="220" t="s">
        <v>327</v>
      </c>
      <c r="D38" s="220" t="s">
        <v>359</v>
      </c>
      <c r="E38" s="220" t="s">
        <v>391</v>
      </c>
      <c r="F38" s="254" t="s">
        <v>399</v>
      </c>
      <c r="G38" s="220"/>
      <c r="H38" s="220"/>
      <c r="I38" s="220"/>
      <c r="J38" s="220">
        <v>480</v>
      </c>
      <c r="K38" s="287">
        <v>0</v>
      </c>
      <c r="L38" s="287">
        <v>0</v>
      </c>
      <c r="M38" s="220"/>
      <c r="N38" s="220"/>
      <c r="O38" s="220"/>
      <c r="P38" s="220"/>
      <c r="Q38" s="220"/>
      <c r="R38" s="220"/>
      <c r="S38" s="220"/>
      <c r="T38" s="220"/>
      <c r="U38" s="220"/>
      <c r="V38" s="254">
        <v>1</v>
      </c>
      <c r="W38" s="254">
        <v>0</v>
      </c>
      <c r="X38" s="254">
        <v>0</v>
      </c>
      <c r="Y38" s="220">
        <v>21302.44</v>
      </c>
    </row>
    <row r="39" spans="2:25" s="194" customFormat="1">
      <c r="B39" s="327" t="s">
        <v>276</v>
      </c>
      <c r="C39" s="328" t="s">
        <v>328</v>
      </c>
      <c r="D39" s="328" t="s">
        <v>360</v>
      </c>
      <c r="E39" s="328" t="s">
        <v>392</v>
      </c>
      <c r="F39" s="327" t="s">
        <v>399</v>
      </c>
      <c r="G39" s="328"/>
      <c r="H39" s="328"/>
      <c r="I39" s="328"/>
      <c r="J39" s="328"/>
      <c r="K39" s="287">
        <v>0</v>
      </c>
      <c r="L39" s="287">
        <v>0</v>
      </c>
      <c r="M39" s="220"/>
      <c r="N39" s="220"/>
      <c r="O39" s="220"/>
      <c r="P39" s="220"/>
      <c r="Q39" s="220"/>
      <c r="R39" s="220"/>
      <c r="S39" s="220">
        <v>1</v>
      </c>
      <c r="T39" s="220">
        <v>0</v>
      </c>
      <c r="U39" s="220">
        <v>0</v>
      </c>
      <c r="V39" s="254">
        <v>1</v>
      </c>
      <c r="W39" s="254">
        <v>0</v>
      </c>
      <c r="X39" s="254">
        <v>0</v>
      </c>
      <c r="Y39" s="220">
        <v>57847.05</v>
      </c>
    </row>
    <row r="40" spans="2:25" s="194" customFormat="1">
      <c r="B40" s="327" t="s">
        <v>276</v>
      </c>
      <c r="C40" s="328" t="s">
        <v>329</v>
      </c>
      <c r="D40" s="328" t="s">
        <v>361</v>
      </c>
      <c r="E40" s="328" t="s">
        <v>393</v>
      </c>
      <c r="F40" s="327" t="s">
        <v>399</v>
      </c>
      <c r="G40" s="328"/>
      <c r="H40" s="328"/>
      <c r="I40" s="328"/>
      <c r="J40" s="328"/>
      <c r="K40" s="287">
        <v>0</v>
      </c>
      <c r="L40" s="287">
        <v>0</v>
      </c>
      <c r="M40" s="220"/>
      <c r="N40" s="220"/>
      <c r="O40" s="220"/>
      <c r="P40" s="220"/>
      <c r="Q40" s="220"/>
      <c r="R40" s="220"/>
      <c r="S40" s="220">
        <v>1</v>
      </c>
      <c r="T40" s="220">
        <v>0</v>
      </c>
      <c r="U40" s="220">
        <v>0</v>
      </c>
      <c r="V40" s="254">
        <v>1</v>
      </c>
      <c r="W40" s="254">
        <v>0</v>
      </c>
      <c r="X40" s="254">
        <v>0</v>
      </c>
      <c r="Y40" s="220">
        <v>94865.4</v>
      </c>
    </row>
    <row r="41" spans="2:25" s="194" customFormat="1">
      <c r="B41" s="254" t="s">
        <v>276</v>
      </c>
      <c r="C41" s="220" t="s">
        <v>330</v>
      </c>
      <c r="D41" s="220" t="s">
        <v>362</v>
      </c>
      <c r="E41" s="220" t="s">
        <v>394</v>
      </c>
      <c r="F41" s="254" t="s">
        <v>399</v>
      </c>
      <c r="G41" s="220"/>
      <c r="H41" s="220"/>
      <c r="I41" s="220"/>
      <c r="J41" s="220">
        <v>480</v>
      </c>
      <c r="K41" s="287">
        <v>0</v>
      </c>
      <c r="L41" s="287">
        <v>0</v>
      </c>
      <c r="M41" s="220"/>
      <c r="N41" s="220"/>
      <c r="O41" s="220"/>
      <c r="P41" s="220"/>
      <c r="Q41" s="220"/>
      <c r="R41" s="220"/>
      <c r="S41" s="220"/>
      <c r="T41" s="220"/>
      <c r="U41" s="220"/>
      <c r="V41" s="254">
        <v>1</v>
      </c>
      <c r="W41" s="254">
        <v>0</v>
      </c>
      <c r="X41" s="254">
        <v>0</v>
      </c>
      <c r="Y41" s="220">
        <v>18727.509999999998</v>
      </c>
    </row>
    <row r="42" spans="2:25" s="194" customFormat="1">
      <c r="B42" s="327" t="s">
        <v>276</v>
      </c>
      <c r="C42" s="328" t="s">
        <v>331</v>
      </c>
      <c r="D42" s="328" t="s">
        <v>363</v>
      </c>
      <c r="E42" s="328" t="s">
        <v>395</v>
      </c>
      <c r="F42" s="327" t="s">
        <v>399</v>
      </c>
      <c r="G42" s="328"/>
      <c r="H42" s="328"/>
      <c r="I42" s="328"/>
      <c r="J42" s="328"/>
      <c r="K42" s="287">
        <v>0</v>
      </c>
      <c r="L42" s="287">
        <v>0</v>
      </c>
      <c r="M42" s="220"/>
      <c r="N42" s="220"/>
      <c r="O42" s="220"/>
      <c r="P42" s="220"/>
      <c r="Q42" s="220"/>
      <c r="R42" s="220"/>
      <c r="S42" s="220">
        <v>1</v>
      </c>
      <c r="T42" s="220">
        <v>0</v>
      </c>
      <c r="U42" s="220">
        <v>0</v>
      </c>
      <c r="V42" s="254">
        <v>1</v>
      </c>
      <c r="W42" s="254">
        <v>0</v>
      </c>
      <c r="X42" s="254">
        <v>0</v>
      </c>
      <c r="Y42" s="220">
        <v>111343.31</v>
      </c>
    </row>
    <row r="43" spans="2:25" s="194" customFormat="1">
      <c r="B43" s="327" t="s">
        <v>276</v>
      </c>
      <c r="C43" s="328" t="s">
        <v>332</v>
      </c>
      <c r="D43" s="328" t="s">
        <v>364</v>
      </c>
      <c r="E43" s="328" t="s">
        <v>396</v>
      </c>
      <c r="F43" s="327" t="s">
        <v>399</v>
      </c>
      <c r="G43" s="328"/>
      <c r="H43" s="328"/>
      <c r="I43" s="328"/>
      <c r="J43" s="328"/>
      <c r="K43" s="287">
        <v>0</v>
      </c>
      <c r="L43" s="287">
        <v>0</v>
      </c>
      <c r="M43" s="220"/>
      <c r="N43" s="220"/>
      <c r="O43" s="220"/>
      <c r="P43" s="220"/>
      <c r="Q43" s="220"/>
      <c r="R43" s="220"/>
      <c r="S43" s="220">
        <v>1</v>
      </c>
      <c r="T43" s="220">
        <v>0</v>
      </c>
      <c r="U43" s="220">
        <v>0</v>
      </c>
      <c r="V43" s="254">
        <v>1</v>
      </c>
      <c r="W43" s="254">
        <v>0</v>
      </c>
      <c r="X43" s="254">
        <v>0</v>
      </c>
      <c r="Y43" s="220">
        <v>38564.699999999997</v>
      </c>
    </row>
    <row r="44" spans="2:25" s="194" customFormat="1">
      <c r="B44" s="254" t="s">
        <v>276</v>
      </c>
      <c r="C44" s="220" t="s">
        <v>333</v>
      </c>
      <c r="D44" s="220" t="s">
        <v>365</v>
      </c>
      <c r="E44" s="220" t="s">
        <v>397</v>
      </c>
      <c r="F44" s="254" t="s">
        <v>399</v>
      </c>
      <c r="G44" s="220"/>
      <c r="H44" s="220"/>
      <c r="I44" s="220"/>
      <c r="J44" s="220">
        <v>480</v>
      </c>
      <c r="K44" s="287">
        <v>0</v>
      </c>
      <c r="L44" s="287">
        <v>0</v>
      </c>
      <c r="M44" s="220"/>
      <c r="N44" s="220"/>
      <c r="O44" s="220"/>
      <c r="P44" s="220"/>
      <c r="Q44" s="220"/>
      <c r="R44" s="220"/>
      <c r="S44" s="220"/>
      <c r="T44" s="220"/>
      <c r="U44" s="220"/>
      <c r="V44" s="254">
        <v>1</v>
      </c>
      <c r="W44" s="254">
        <v>0</v>
      </c>
      <c r="X44" s="254">
        <v>0</v>
      </c>
      <c r="Y44" s="220">
        <v>21311.18</v>
      </c>
    </row>
    <row r="45" spans="2:25" s="194" customFormat="1">
      <c r="B45" s="254" t="s">
        <v>276</v>
      </c>
      <c r="C45" s="220" t="s">
        <v>334</v>
      </c>
      <c r="D45" s="220" t="s">
        <v>366</v>
      </c>
      <c r="E45" s="220" t="s">
        <v>398</v>
      </c>
      <c r="F45" s="254" t="s">
        <v>399</v>
      </c>
      <c r="G45" s="220"/>
      <c r="H45" s="220"/>
      <c r="I45" s="220"/>
      <c r="J45" s="220">
        <v>480</v>
      </c>
      <c r="K45" s="287">
        <v>0</v>
      </c>
      <c r="L45" s="287">
        <v>0</v>
      </c>
      <c r="M45" s="220"/>
      <c r="N45" s="220"/>
      <c r="O45" s="220"/>
      <c r="P45" s="220"/>
      <c r="Q45" s="220"/>
      <c r="R45" s="220"/>
      <c r="S45" s="220"/>
      <c r="T45" s="220"/>
      <c r="U45" s="220"/>
      <c r="V45" s="254">
        <v>1</v>
      </c>
      <c r="W45" s="254">
        <v>0</v>
      </c>
      <c r="X45" s="254">
        <v>0</v>
      </c>
      <c r="Y45" s="220">
        <v>10655.59</v>
      </c>
    </row>
    <row r="46" spans="2:25" s="194" customFormat="1">
      <c r="B46" s="254" t="s">
        <v>276</v>
      </c>
      <c r="C46" s="220" t="s">
        <v>580</v>
      </c>
      <c r="D46" s="220" t="s">
        <v>581</v>
      </c>
      <c r="E46" s="220" t="s">
        <v>582</v>
      </c>
      <c r="F46" s="254" t="s">
        <v>427</v>
      </c>
      <c r="G46" s="220"/>
      <c r="H46" s="220"/>
      <c r="I46" s="220"/>
      <c r="J46" s="220">
        <v>1</v>
      </c>
      <c r="K46" s="287">
        <v>0</v>
      </c>
      <c r="L46" s="287">
        <v>0</v>
      </c>
      <c r="M46" s="220"/>
      <c r="N46" s="220"/>
      <c r="O46" s="220"/>
      <c r="P46" s="220"/>
      <c r="Q46" s="220"/>
      <c r="R46" s="220"/>
      <c r="S46" s="220"/>
      <c r="T46" s="220"/>
      <c r="U46" s="220"/>
      <c r="V46" s="254">
        <v>1</v>
      </c>
      <c r="W46" s="254">
        <v>0</v>
      </c>
      <c r="X46" s="254">
        <v>0</v>
      </c>
      <c r="Y46" s="220">
        <v>158821.22</v>
      </c>
    </row>
    <row r="47" spans="2:25" s="194" customFormat="1">
      <c r="B47" s="254" t="s">
        <v>276</v>
      </c>
      <c r="C47" s="220" t="s">
        <v>413</v>
      </c>
      <c r="D47" s="220" t="s">
        <v>414</v>
      </c>
      <c r="E47" s="220" t="s">
        <v>415</v>
      </c>
      <c r="F47" s="254" t="s">
        <v>427</v>
      </c>
      <c r="G47" s="220"/>
      <c r="H47" s="220"/>
      <c r="I47" s="220"/>
      <c r="J47" s="220">
        <v>1</v>
      </c>
      <c r="K47" s="287">
        <v>0</v>
      </c>
      <c r="L47" s="287">
        <v>0</v>
      </c>
      <c r="M47" s="220"/>
      <c r="N47" s="220"/>
      <c r="O47" s="220"/>
      <c r="P47" s="220"/>
      <c r="Q47" s="220"/>
      <c r="R47" s="220"/>
      <c r="S47" s="220"/>
      <c r="T47" s="220"/>
      <c r="U47" s="220"/>
      <c r="V47" s="254">
        <v>1</v>
      </c>
      <c r="W47" s="254">
        <v>0</v>
      </c>
      <c r="X47" s="254">
        <v>0</v>
      </c>
      <c r="Y47" s="220">
        <v>18408.72</v>
      </c>
    </row>
    <row r="48" spans="2:25" s="194" customFormat="1">
      <c r="B48" s="254" t="s">
        <v>276</v>
      </c>
      <c r="C48" s="220" t="s">
        <v>583</v>
      </c>
      <c r="D48" s="220" t="s">
        <v>584</v>
      </c>
      <c r="E48" s="220" t="s">
        <v>585</v>
      </c>
      <c r="F48" s="254" t="s">
        <v>427</v>
      </c>
      <c r="G48" s="220"/>
      <c r="H48" s="220"/>
      <c r="I48" s="220"/>
      <c r="J48" s="220">
        <v>1</v>
      </c>
      <c r="K48" s="287">
        <v>0</v>
      </c>
      <c r="L48" s="287">
        <v>0</v>
      </c>
      <c r="M48" s="220"/>
      <c r="N48" s="220"/>
      <c r="O48" s="220"/>
      <c r="P48" s="220"/>
      <c r="Q48" s="220"/>
      <c r="R48" s="220"/>
      <c r="S48" s="220"/>
      <c r="T48" s="220"/>
      <c r="U48" s="220"/>
      <c r="V48" s="254">
        <v>1</v>
      </c>
      <c r="W48" s="254">
        <v>0</v>
      </c>
      <c r="X48" s="254">
        <v>0</v>
      </c>
      <c r="Y48" s="220">
        <v>61872.800000000003</v>
      </c>
    </row>
    <row r="49" spans="2:25" s="194" customFormat="1">
      <c r="B49" s="254" t="s">
        <v>276</v>
      </c>
      <c r="C49" s="220" t="s">
        <v>586</v>
      </c>
      <c r="D49" s="220" t="s">
        <v>587</v>
      </c>
      <c r="E49" s="220" t="s">
        <v>588</v>
      </c>
      <c r="F49" s="254" t="s">
        <v>427</v>
      </c>
      <c r="G49" s="220"/>
      <c r="H49" s="220"/>
      <c r="I49" s="220"/>
      <c r="J49" s="220">
        <v>1</v>
      </c>
      <c r="K49" s="287">
        <v>0</v>
      </c>
      <c r="L49" s="287">
        <v>0</v>
      </c>
      <c r="M49" s="220"/>
      <c r="N49" s="220"/>
      <c r="O49" s="220"/>
      <c r="P49" s="220"/>
      <c r="Q49" s="220"/>
      <c r="R49" s="220"/>
      <c r="S49" s="220"/>
      <c r="T49" s="220"/>
      <c r="U49" s="220"/>
      <c r="V49" s="254">
        <v>1</v>
      </c>
      <c r="W49" s="254">
        <v>0</v>
      </c>
      <c r="X49" s="254">
        <v>0</v>
      </c>
      <c r="Y49" s="220">
        <v>74011.06</v>
      </c>
    </row>
    <row r="50" spans="2:25" s="194" customFormat="1">
      <c r="B50" s="254" t="s">
        <v>276</v>
      </c>
      <c r="C50" s="220" t="s">
        <v>589</v>
      </c>
      <c r="D50" s="220" t="s">
        <v>590</v>
      </c>
      <c r="E50" s="220" t="s">
        <v>591</v>
      </c>
      <c r="F50" s="254" t="s">
        <v>427</v>
      </c>
      <c r="G50" s="220"/>
      <c r="H50" s="220"/>
      <c r="I50" s="220"/>
      <c r="J50" s="220">
        <v>1</v>
      </c>
      <c r="K50" s="287">
        <v>0</v>
      </c>
      <c r="L50" s="287">
        <v>0</v>
      </c>
      <c r="M50" s="220"/>
      <c r="N50" s="220"/>
      <c r="O50" s="220"/>
      <c r="P50" s="220"/>
      <c r="Q50" s="220"/>
      <c r="R50" s="220"/>
      <c r="S50" s="220"/>
      <c r="T50" s="220"/>
      <c r="U50" s="220"/>
      <c r="V50" s="254">
        <v>1</v>
      </c>
      <c r="W50" s="254">
        <v>0</v>
      </c>
      <c r="X50" s="254">
        <v>0</v>
      </c>
      <c r="Y50" s="220">
        <v>40576.07</v>
      </c>
    </row>
    <row r="51" spans="2:25" s="194" customFormat="1">
      <c r="B51" s="254" t="s">
        <v>276</v>
      </c>
      <c r="C51" s="220" t="s">
        <v>592</v>
      </c>
      <c r="D51" s="220" t="s">
        <v>593</v>
      </c>
      <c r="E51" s="220" t="s">
        <v>594</v>
      </c>
      <c r="F51" s="254" t="s">
        <v>427</v>
      </c>
      <c r="G51" s="220"/>
      <c r="H51" s="220"/>
      <c r="I51" s="220"/>
      <c r="J51" s="220">
        <v>1</v>
      </c>
      <c r="K51" s="287">
        <v>0</v>
      </c>
      <c r="L51" s="287">
        <v>0</v>
      </c>
      <c r="M51" s="220"/>
      <c r="N51" s="220"/>
      <c r="O51" s="220"/>
      <c r="P51" s="220"/>
      <c r="Q51" s="220"/>
      <c r="R51" s="220"/>
      <c r="S51" s="220"/>
      <c r="T51" s="220"/>
      <c r="U51" s="220"/>
      <c r="V51" s="254">
        <v>1</v>
      </c>
      <c r="W51" s="254">
        <v>0</v>
      </c>
      <c r="X51" s="254">
        <v>0</v>
      </c>
      <c r="Y51" s="220">
        <v>80884.53</v>
      </c>
    </row>
    <row r="52" spans="2:25" s="194" customFormat="1">
      <c r="B52" s="254" t="s">
        <v>276</v>
      </c>
      <c r="C52" s="220" t="s">
        <v>595</v>
      </c>
      <c r="D52" s="220" t="s">
        <v>596</v>
      </c>
      <c r="E52" s="220" t="s">
        <v>597</v>
      </c>
      <c r="F52" s="254" t="s">
        <v>427</v>
      </c>
      <c r="G52" s="220"/>
      <c r="H52" s="220"/>
      <c r="I52" s="220"/>
      <c r="J52" s="220">
        <v>1</v>
      </c>
      <c r="K52" s="287">
        <v>0</v>
      </c>
      <c r="L52" s="287">
        <v>0</v>
      </c>
      <c r="M52" s="220"/>
      <c r="N52" s="220"/>
      <c r="O52" s="220"/>
      <c r="P52" s="220"/>
      <c r="Q52" s="220"/>
      <c r="R52" s="220"/>
      <c r="S52" s="220"/>
      <c r="T52" s="220"/>
      <c r="U52" s="220"/>
      <c r="V52" s="254">
        <v>1</v>
      </c>
      <c r="W52" s="254">
        <v>0</v>
      </c>
      <c r="X52" s="254">
        <v>0</v>
      </c>
      <c r="Y52" s="220">
        <v>86137.81</v>
      </c>
    </row>
    <row r="53" spans="2:25" s="194" customFormat="1">
      <c r="B53" s="254" t="s">
        <v>276</v>
      </c>
      <c r="C53" s="220" t="s">
        <v>598</v>
      </c>
      <c r="D53" s="220" t="s">
        <v>599</v>
      </c>
      <c r="E53" s="220" t="s">
        <v>600</v>
      </c>
      <c r="F53" s="254" t="s">
        <v>427</v>
      </c>
      <c r="G53" s="220"/>
      <c r="H53" s="220"/>
      <c r="I53" s="220"/>
      <c r="J53" s="220"/>
      <c r="K53" s="287"/>
      <c r="L53" s="287"/>
      <c r="M53" s="220"/>
      <c r="N53" s="220"/>
      <c r="O53" s="220"/>
      <c r="P53" s="220"/>
      <c r="Q53" s="220"/>
      <c r="R53" s="220"/>
      <c r="S53" s="220">
        <v>1</v>
      </c>
      <c r="T53" s="220">
        <v>0</v>
      </c>
      <c r="U53" s="220">
        <v>0</v>
      </c>
      <c r="V53" s="254"/>
      <c r="W53" s="254"/>
      <c r="X53" s="254"/>
      <c r="Y53" s="220">
        <v>144382.93</v>
      </c>
    </row>
    <row r="54" spans="2:25" s="194" customFormat="1">
      <c r="B54" s="254" t="s">
        <v>276</v>
      </c>
      <c r="C54" s="220" t="s">
        <v>601</v>
      </c>
      <c r="D54" s="220" t="s">
        <v>602</v>
      </c>
      <c r="E54" s="220" t="s">
        <v>603</v>
      </c>
      <c r="F54" s="254" t="s">
        <v>427</v>
      </c>
      <c r="G54" s="220"/>
      <c r="H54" s="220"/>
      <c r="I54" s="220"/>
      <c r="J54" s="220">
        <v>1</v>
      </c>
      <c r="K54" s="287">
        <v>0</v>
      </c>
      <c r="L54" s="287">
        <v>0</v>
      </c>
      <c r="M54" s="220"/>
      <c r="N54" s="220"/>
      <c r="O54" s="220"/>
      <c r="P54" s="220"/>
      <c r="Q54" s="220"/>
      <c r="R54" s="220"/>
      <c r="S54" s="220"/>
      <c r="T54" s="220"/>
      <c r="U54" s="220"/>
      <c r="V54" s="254">
        <v>1</v>
      </c>
      <c r="W54" s="254">
        <v>0</v>
      </c>
      <c r="X54" s="254">
        <v>0</v>
      </c>
      <c r="Y54" s="220">
        <v>59177.63</v>
      </c>
    </row>
    <row r="55" spans="2:25" s="194" customFormat="1">
      <c r="B55" s="254" t="s">
        <v>276</v>
      </c>
      <c r="C55" s="220" t="s">
        <v>604</v>
      </c>
      <c r="D55" s="220" t="s">
        <v>605</v>
      </c>
      <c r="E55" s="220" t="s">
        <v>606</v>
      </c>
      <c r="F55" s="254" t="s">
        <v>427</v>
      </c>
      <c r="G55" s="220"/>
      <c r="H55" s="220"/>
      <c r="I55" s="220"/>
      <c r="J55" s="220">
        <v>1</v>
      </c>
      <c r="K55" s="287">
        <v>0</v>
      </c>
      <c r="L55" s="287">
        <v>0</v>
      </c>
      <c r="M55" s="220"/>
      <c r="N55" s="220"/>
      <c r="O55" s="220"/>
      <c r="P55" s="220"/>
      <c r="Q55" s="220"/>
      <c r="R55" s="220"/>
      <c r="S55" s="220"/>
      <c r="T55" s="220"/>
      <c r="U55" s="220"/>
      <c r="V55" s="254">
        <v>1</v>
      </c>
      <c r="W55" s="254">
        <v>0</v>
      </c>
      <c r="X55" s="254">
        <v>0</v>
      </c>
      <c r="Y55" s="220">
        <v>71106.48</v>
      </c>
    </row>
    <row r="56" spans="2:25" s="194" customFormat="1">
      <c r="B56" s="254" t="s">
        <v>276</v>
      </c>
      <c r="C56" s="220" t="s">
        <v>607</v>
      </c>
      <c r="D56" s="220" t="s">
        <v>608</v>
      </c>
      <c r="E56" s="220" t="s">
        <v>609</v>
      </c>
      <c r="F56" s="254" t="s">
        <v>427</v>
      </c>
      <c r="G56" s="220"/>
      <c r="H56" s="220"/>
      <c r="I56" s="220"/>
      <c r="J56" s="220">
        <v>1</v>
      </c>
      <c r="K56" s="287">
        <v>0</v>
      </c>
      <c r="L56" s="287">
        <v>0</v>
      </c>
      <c r="M56" s="220"/>
      <c r="N56" s="220"/>
      <c r="O56" s="220"/>
      <c r="P56" s="220"/>
      <c r="Q56" s="220"/>
      <c r="R56" s="220"/>
      <c r="S56" s="220"/>
      <c r="T56" s="220"/>
      <c r="U56" s="220"/>
      <c r="V56" s="254">
        <v>1</v>
      </c>
      <c r="W56" s="254">
        <v>0</v>
      </c>
      <c r="X56" s="254">
        <v>0</v>
      </c>
      <c r="Y56" s="220">
        <v>70956.67</v>
      </c>
    </row>
    <row r="57" spans="2:25" s="194" customFormat="1">
      <c r="B57" s="254" t="s">
        <v>276</v>
      </c>
      <c r="C57" s="220" t="s">
        <v>610</v>
      </c>
      <c r="D57" s="220" t="s">
        <v>611</v>
      </c>
      <c r="E57" s="220" t="s">
        <v>612</v>
      </c>
      <c r="F57" s="254" t="s">
        <v>427</v>
      </c>
      <c r="G57" s="220"/>
      <c r="H57" s="220"/>
      <c r="I57" s="220"/>
      <c r="J57" s="220">
        <v>1</v>
      </c>
      <c r="K57" s="287">
        <v>0</v>
      </c>
      <c r="L57" s="287">
        <v>0</v>
      </c>
      <c r="M57" s="220"/>
      <c r="N57" s="220"/>
      <c r="O57" s="220"/>
      <c r="P57" s="220"/>
      <c r="Q57" s="220"/>
      <c r="R57" s="220"/>
      <c r="S57" s="220"/>
      <c r="T57" s="220"/>
      <c r="U57" s="220"/>
      <c r="V57" s="254">
        <v>1</v>
      </c>
      <c r="W57" s="254">
        <v>0</v>
      </c>
      <c r="X57" s="254">
        <v>0</v>
      </c>
      <c r="Y57" s="220">
        <v>64341.67</v>
      </c>
    </row>
    <row r="58" spans="2:25" s="194" customFormat="1">
      <c r="B58" s="254" t="s">
        <v>276</v>
      </c>
      <c r="C58" s="220" t="s">
        <v>613</v>
      </c>
      <c r="D58" s="220" t="s">
        <v>614</v>
      </c>
      <c r="E58" s="220" t="s">
        <v>615</v>
      </c>
      <c r="F58" s="254" t="s">
        <v>427</v>
      </c>
      <c r="G58" s="220"/>
      <c r="H58" s="220"/>
      <c r="I58" s="220"/>
      <c r="J58" s="220">
        <v>1</v>
      </c>
      <c r="K58" s="287">
        <v>0</v>
      </c>
      <c r="L58" s="287">
        <v>0</v>
      </c>
      <c r="M58" s="220"/>
      <c r="N58" s="220"/>
      <c r="O58" s="220"/>
      <c r="P58" s="220"/>
      <c r="Q58" s="220"/>
      <c r="R58" s="220"/>
      <c r="S58" s="220"/>
      <c r="T58" s="220"/>
      <c r="U58" s="220"/>
      <c r="V58" s="254">
        <v>1</v>
      </c>
      <c r="W58" s="254">
        <v>0</v>
      </c>
      <c r="X58" s="254">
        <v>0</v>
      </c>
      <c r="Y58" s="220">
        <v>69069.41</v>
      </c>
    </row>
    <row r="59" spans="2:25" s="194" customFormat="1">
      <c r="B59" s="254" t="s">
        <v>276</v>
      </c>
      <c r="C59" s="220" t="s">
        <v>616</v>
      </c>
      <c r="D59" s="220" t="s">
        <v>617</v>
      </c>
      <c r="E59" s="220" t="s">
        <v>618</v>
      </c>
      <c r="F59" s="254" t="s">
        <v>427</v>
      </c>
      <c r="G59" s="220"/>
      <c r="H59" s="220"/>
      <c r="I59" s="220"/>
      <c r="J59" s="220">
        <v>1</v>
      </c>
      <c r="K59" s="287">
        <v>0</v>
      </c>
      <c r="L59" s="287">
        <v>0</v>
      </c>
      <c r="M59" s="220"/>
      <c r="N59" s="220"/>
      <c r="O59" s="220"/>
      <c r="P59" s="220"/>
      <c r="Q59" s="220"/>
      <c r="R59" s="220"/>
      <c r="S59" s="220"/>
      <c r="T59" s="220"/>
      <c r="U59" s="220"/>
      <c r="V59" s="254">
        <v>1</v>
      </c>
      <c r="W59" s="254">
        <v>0</v>
      </c>
      <c r="X59" s="254">
        <v>0</v>
      </c>
      <c r="Y59" s="220">
        <v>61901.58</v>
      </c>
    </row>
    <row r="60" spans="2:25" s="194" customFormat="1">
      <c r="B60" s="254" t="s">
        <v>276</v>
      </c>
      <c r="C60" s="220" t="s">
        <v>619</v>
      </c>
      <c r="D60" s="220" t="s">
        <v>620</v>
      </c>
      <c r="E60" s="220" t="s">
        <v>621</v>
      </c>
      <c r="F60" s="254" t="s">
        <v>427</v>
      </c>
      <c r="G60" s="220"/>
      <c r="H60" s="220"/>
      <c r="I60" s="220"/>
      <c r="J60" s="220">
        <v>1</v>
      </c>
      <c r="K60" s="287">
        <v>0</v>
      </c>
      <c r="L60" s="287">
        <v>0</v>
      </c>
      <c r="M60" s="220"/>
      <c r="N60" s="220"/>
      <c r="O60" s="220"/>
      <c r="P60" s="220"/>
      <c r="Q60" s="220"/>
      <c r="R60" s="220"/>
      <c r="S60" s="220"/>
      <c r="T60" s="220"/>
      <c r="U60" s="220"/>
      <c r="V60" s="254">
        <v>1</v>
      </c>
      <c r="W60" s="254">
        <v>0</v>
      </c>
      <c r="X60" s="254">
        <v>0</v>
      </c>
      <c r="Y60" s="220">
        <v>73619.47</v>
      </c>
    </row>
    <row r="61" spans="2:25" s="194" customFormat="1">
      <c r="B61" s="254" t="s">
        <v>276</v>
      </c>
      <c r="C61" s="220" t="s">
        <v>622</v>
      </c>
      <c r="D61" s="220" t="s">
        <v>623</v>
      </c>
      <c r="E61" s="220" t="s">
        <v>624</v>
      </c>
      <c r="F61" s="254" t="s">
        <v>427</v>
      </c>
      <c r="G61" s="220"/>
      <c r="H61" s="220"/>
      <c r="I61" s="220"/>
      <c r="J61" s="220">
        <v>1</v>
      </c>
      <c r="K61" s="287">
        <v>0</v>
      </c>
      <c r="L61" s="287">
        <v>0</v>
      </c>
      <c r="M61" s="220"/>
      <c r="N61" s="220"/>
      <c r="O61" s="220"/>
      <c r="P61" s="220"/>
      <c r="Q61" s="220"/>
      <c r="R61" s="220"/>
      <c r="S61" s="220"/>
      <c r="T61" s="220"/>
      <c r="U61" s="220"/>
      <c r="V61" s="254">
        <v>1</v>
      </c>
      <c r="W61" s="254">
        <v>0</v>
      </c>
      <c r="X61" s="254">
        <v>0</v>
      </c>
      <c r="Y61" s="220">
        <v>65449.21</v>
      </c>
    </row>
    <row r="62" spans="2:25" s="194" customFormat="1">
      <c r="B62" s="254" t="s">
        <v>276</v>
      </c>
      <c r="C62" s="220" t="s">
        <v>420</v>
      </c>
      <c r="D62" s="220" t="s">
        <v>421</v>
      </c>
      <c r="E62" s="220" t="s">
        <v>422</v>
      </c>
      <c r="F62" s="254" t="s">
        <v>427</v>
      </c>
      <c r="G62" s="220"/>
      <c r="H62" s="220"/>
      <c r="I62" s="220"/>
      <c r="J62" s="220">
        <v>1</v>
      </c>
      <c r="K62" s="287">
        <v>0</v>
      </c>
      <c r="L62" s="287">
        <v>0</v>
      </c>
      <c r="M62" s="220"/>
      <c r="N62" s="220"/>
      <c r="O62" s="220"/>
      <c r="P62" s="220"/>
      <c r="Q62" s="220"/>
      <c r="R62" s="220"/>
      <c r="S62" s="220"/>
      <c r="T62" s="220"/>
      <c r="U62" s="220"/>
      <c r="V62" s="254">
        <v>1</v>
      </c>
      <c r="W62" s="254">
        <v>0</v>
      </c>
      <c r="X62" s="254">
        <v>0</v>
      </c>
      <c r="Y62" s="220">
        <v>63008.67</v>
      </c>
    </row>
    <row r="63" spans="2:25" s="194" customFormat="1">
      <c r="B63" s="254" t="s">
        <v>276</v>
      </c>
      <c r="C63" s="220" t="s">
        <v>625</v>
      </c>
      <c r="D63" s="220" t="s">
        <v>626</v>
      </c>
      <c r="E63" s="220" t="s">
        <v>627</v>
      </c>
      <c r="F63" s="254" t="s">
        <v>427</v>
      </c>
      <c r="G63" s="220"/>
      <c r="H63" s="220"/>
      <c r="I63" s="220"/>
      <c r="J63" s="220">
        <v>1</v>
      </c>
      <c r="K63" s="287">
        <v>0</v>
      </c>
      <c r="L63" s="287">
        <v>0</v>
      </c>
      <c r="M63" s="220"/>
      <c r="N63" s="220"/>
      <c r="O63" s="220"/>
      <c r="P63" s="220"/>
      <c r="Q63" s="220"/>
      <c r="R63" s="220"/>
      <c r="S63" s="220"/>
      <c r="T63" s="220"/>
      <c r="U63" s="220"/>
      <c r="V63" s="254">
        <v>1</v>
      </c>
      <c r="W63" s="254">
        <v>0</v>
      </c>
      <c r="X63" s="254">
        <v>0</v>
      </c>
      <c r="Y63" s="220">
        <v>206228.14</v>
      </c>
    </row>
    <row r="64" spans="2:25" s="194" customFormat="1">
      <c r="B64" s="254" t="s">
        <v>276</v>
      </c>
      <c r="C64" s="220" t="s">
        <v>628</v>
      </c>
      <c r="D64" s="220" t="s">
        <v>629</v>
      </c>
      <c r="E64" s="220" t="s">
        <v>630</v>
      </c>
      <c r="F64" s="254" t="s">
        <v>427</v>
      </c>
      <c r="G64" s="220"/>
      <c r="H64" s="220"/>
      <c r="I64" s="220"/>
      <c r="J64" s="220">
        <v>1</v>
      </c>
      <c r="K64" s="287">
        <v>0</v>
      </c>
      <c r="L64" s="287">
        <v>0</v>
      </c>
      <c r="M64" s="220"/>
      <c r="N64" s="220"/>
      <c r="O64" s="220"/>
      <c r="P64" s="220"/>
      <c r="Q64" s="220"/>
      <c r="R64" s="220"/>
      <c r="S64" s="220"/>
      <c r="T64" s="220"/>
      <c r="U64" s="220"/>
      <c r="V64" s="254">
        <v>1</v>
      </c>
      <c r="W64" s="254">
        <v>0</v>
      </c>
      <c r="X64" s="254">
        <v>0</v>
      </c>
      <c r="Y64" s="220">
        <v>107114.35</v>
      </c>
    </row>
    <row r="65" spans="2:25" s="194" customFormat="1">
      <c r="B65" s="254" t="s">
        <v>276</v>
      </c>
      <c r="C65" s="220" t="s">
        <v>555</v>
      </c>
      <c r="D65" s="220" t="s">
        <v>556</v>
      </c>
      <c r="E65" s="220" t="s">
        <v>557</v>
      </c>
      <c r="F65" s="254" t="s">
        <v>427</v>
      </c>
      <c r="G65" s="220"/>
      <c r="H65" s="220"/>
      <c r="I65" s="220"/>
      <c r="J65" s="220">
        <v>1</v>
      </c>
      <c r="K65" s="287">
        <v>0</v>
      </c>
      <c r="L65" s="287">
        <v>0</v>
      </c>
      <c r="M65" s="220"/>
      <c r="N65" s="220"/>
      <c r="O65" s="220"/>
      <c r="P65" s="220"/>
      <c r="Q65" s="220"/>
      <c r="R65" s="220"/>
      <c r="S65" s="220"/>
      <c r="T65" s="220"/>
      <c r="U65" s="220"/>
      <c r="V65" s="254">
        <v>1</v>
      </c>
      <c r="W65" s="254">
        <v>0</v>
      </c>
      <c r="X65" s="254">
        <v>0</v>
      </c>
      <c r="Y65" s="220">
        <v>29045.919999999998</v>
      </c>
    </row>
    <row r="66" spans="2:25" s="194" customFormat="1">
      <c r="B66" s="254" t="s">
        <v>276</v>
      </c>
      <c r="C66" s="220" t="s">
        <v>631</v>
      </c>
      <c r="D66" s="220" t="s">
        <v>632</v>
      </c>
      <c r="E66" s="220" t="s">
        <v>633</v>
      </c>
      <c r="F66" s="254" t="s">
        <v>427</v>
      </c>
      <c r="G66" s="220"/>
      <c r="H66" s="220"/>
      <c r="I66" s="220"/>
      <c r="J66" s="220">
        <v>1</v>
      </c>
      <c r="K66" s="287">
        <v>0</v>
      </c>
      <c r="L66" s="287">
        <v>0</v>
      </c>
      <c r="M66" s="220"/>
      <c r="N66" s="220"/>
      <c r="O66" s="220"/>
      <c r="P66" s="220"/>
      <c r="Q66" s="220"/>
      <c r="R66" s="220"/>
      <c r="S66" s="220"/>
      <c r="T66" s="220"/>
      <c r="U66" s="220"/>
      <c r="V66" s="254">
        <v>1</v>
      </c>
      <c r="W66" s="254">
        <v>0</v>
      </c>
      <c r="X66" s="254">
        <v>0</v>
      </c>
      <c r="Y66" s="220">
        <v>22280.42</v>
      </c>
    </row>
    <row r="67" spans="2:25" s="194" customFormat="1">
      <c r="B67" s="254" t="s">
        <v>276</v>
      </c>
      <c r="C67" s="220" t="s">
        <v>634</v>
      </c>
      <c r="D67" s="220" t="s">
        <v>635</v>
      </c>
      <c r="E67" s="220" t="s">
        <v>636</v>
      </c>
      <c r="F67" s="254" t="s">
        <v>427</v>
      </c>
      <c r="G67" s="220"/>
      <c r="H67" s="220"/>
      <c r="I67" s="220"/>
      <c r="J67" s="220">
        <v>1</v>
      </c>
      <c r="K67" s="287">
        <v>0</v>
      </c>
      <c r="L67" s="287">
        <v>0</v>
      </c>
      <c r="M67" s="220"/>
      <c r="N67" s="220"/>
      <c r="O67" s="220"/>
      <c r="P67" s="220"/>
      <c r="Q67" s="220"/>
      <c r="R67" s="220"/>
      <c r="S67" s="220"/>
      <c r="T67" s="220"/>
      <c r="U67" s="220"/>
      <c r="V67" s="254">
        <v>1</v>
      </c>
      <c r="W67" s="254">
        <v>0</v>
      </c>
      <c r="X67" s="254">
        <v>0</v>
      </c>
      <c r="Y67" s="220">
        <v>117939.33</v>
      </c>
    </row>
    <row r="68" spans="2:25" s="194" customFormat="1">
      <c r="B68" s="254" t="s">
        <v>276</v>
      </c>
      <c r="C68" s="220" t="s">
        <v>637</v>
      </c>
      <c r="D68" s="220" t="s">
        <v>638</v>
      </c>
      <c r="E68" s="220" t="s">
        <v>639</v>
      </c>
      <c r="F68" s="254" t="s">
        <v>427</v>
      </c>
      <c r="G68" s="220"/>
      <c r="H68" s="220"/>
      <c r="I68" s="220"/>
      <c r="J68" s="220">
        <v>1</v>
      </c>
      <c r="K68" s="287">
        <v>0</v>
      </c>
      <c r="L68" s="287">
        <v>0</v>
      </c>
      <c r="M68" s="220"/>
      <c r="N68" s="220"/>
      <c r="O68" s="220"/>
      <c r="P68" s="220"/>
      <c r="Q68" s="220"/>
      <c r="R68" s="220"/>
      <c r="S68" s="220"/>
      <c r="T68" s="220"/>
      <c r="U68" s="220"/>
      <c r="V68" s="254">
        <v>1</v>
      </c>
      <c r="W68" s="254">
        <v>0</v>
      </c>
      <c r="X68" s="254">
        <v>0</v>
      </c>
      <c r="Y68" s="220">
        <v>69174</v>
      </c>
    </row>
    <row r="69" spans="2:25" s="194" customFormat="1">
      <c r="B69" s="254" t="s">
        <v>276</v>
      </c>
      <c r="C69" s="220" t="s">
        <v>640</v>
      </c>
      <c r="D69" s="220" t="s">
        <v>641</v>
      </c>
      <c r="E69" s="220" t="s">
        <v>642</v>
      </c>
      <c r="F69" s="254" t="s">
        <v>427</v>
      </c>
      <c r="G69" s="220"/>
      <c r="H69" s="220"/>
      <c r="I69" s="220"/>
      <c r="J69" s="220">
        <v>1</v>
      </c>
      <c r="K69" s="287">
        <v>0</v>
      </c>
      <c r="L69" s="287">
        <v>0</v>
      </c>
      <c r="M69" s="220"/>
      <c r="N69" s="220"/>
      <c r="O69" s="220"/>
      <c r="P69" s="220"/>
      <c r="Q69" s="220"/>
      <c r="R69" s="220"/>
      <c r="S69" s="220"/>
      <c r="T69" s="220"/>
      <c r="U69" s="220"/>
      <c r="V69" s="254">
        <v>1</v>
      </c>
      <c r="W69" s="254">
        <v>0</v>
      </c>
      <c r="X69" s="254">
        <v>0</v>
      </c>
      <c r="Y69" s="220">
        <v>114753.5</v>
      </c>
    </row>
    <row r="70" spans="2:25" s="194" customFormat="1">
      <c r="B70" s="254" t="s">
        <v>276</v>
      </c>
      <c r="C70" s="220" t="s">
        <v>643</v>
      </c>
      <c r="D70" s="220" t="s">
        <v>644</v>
      </c>
      <c r="E70" s="220" t="s">
        <v>645</v>
      </c>
      <c r="F70" s="254" t="s">
        <v>427</v>
      </c>
      <c r="G70" s="220"/>
      <c r="H70" s="220"/>
      <c r="I70" s="220"/>
      <c r="J70" s="220">
        <v>1</v>
      </c>
      <c r="K70" s="287">
        <v>0</v>
      </c>
      <c r="L70" s="287">
        <v>0</v>
      </c>
      <c r="M70" s="220"/>
      <c r="N70" s="220"/>
      <c r="O70" s="220"/>
      <c r="P70" s="220"/>
      <c r="Q70" s="220"/>
      <c r="R70" s="220"/>
      <c r="S70" s="220"/>
      <c r="T70" s="220"/>
      <c r="U70" s="220"/>
      <c r="V70" s="254">
        <v>1</v>
      </c>
      <c r="W70" s="254">
        <v>0</v>
      </c>
      <c r="X70" s="254">
        <v>0</v>
      </c>
      <c r="Y70" s="220">
        <v>201534.38</v>
      </c>
    </row>
    <row r="71" spans="2:25" s="194" customFormat="1">
      <c r="B71" s="254" t="s">
        <v>276</v>
      </c>
      <c r="C71" s="220" t="s">
        <v>575</v>
      </c>
      <c r="D71" s="220" t="s">
        <v>576</v>
      </c>
      <c r="E71" s="220" t="s">
        <v>577</v>
      </c>
      <c r="F71" s="254" t="s">
        <v>427</v>
      </c>
      <c r="G71" s="220"/>
      <c r="H71" s="220"/>
      <c r="I71" s="220"/>
      <c r="J71" s="220">
        <v>1</v>
      </c>
      <c r="K71" s="287">
        <v>0</v>
      </c>
      <c r="L71" s="287">
        <v>0</v>
      </c>
      <c r="M71" s="220"/>
      <c r="N71" s="220"/>
      <c r="O71" s="220"/>
      <c r="P71" s="220"/>
      <c r="Q71" s="220"/>
      <c r="R71" s="220"/>
      <c r="S71" s="220"/>
      <c r="T71" s="220"/>
      <c r="U71" s="220"/>
      <c r="V71" s="254">
        <v>1</v>
      </c>
      <c r="W71" s="254">
        <v>0</v>
      </c>
      <c r="X71" s="254">
        <v>0</v>
      </c>
      <c r="Y71" s="220">
        <v>81423.67</v>
      </c>
    </row>
    <row r="72" spans="2:25" s="194" customFormat="1">
      <c r="B72" s="254" t="s">
        <v>276</v>
      </c>
      <c r="C72" s="220" t="s">
        <v>646</v>
      </c>
      <c r="D72" s="220" t="s">
        <v>647</v>
      </c>
      <c r="E72" s="220" t="s">
        <v>648</v>
      </c>
      <c r="F72" s="254" t="s">
        <v>427</v>
      </c>
      <c r="G72" s="220"/>
      <c r="H72" s="220"/>
      <c r="I72" s="220"/>
      <c r="J72" s="220">
        <v>1</v>
      </c>
      <c r="K72" s="287">
        <v>0</v>
      </c>
      <c r="L72" s="287">
        <v>0</v>
      </c>
      <c r="M72" s="220"/>
      <c r="N72" s="220"/>
      <c r="O72" s="220"/>
      <c r="P72" s="220"/>
      <c r="Q72" s="220"/>
      <c r="R72" s="220"/>
      <c r="S72" s="220"/>
      <c r="T72" s="220"/>
      <c r="U72" s="220"/>
      <c r="V72" s="254">
        <v>1</v>
      </c>
      <c r="W72" s="254">
        <v>0</v>
      </c>
      <c r="X72" s="254">
        <v>0</v>
      </c>
      <c r="Y72" s="220">
        <v>89082.52</v>
      </c>
    </row>
    <row r="73" spans="2:25" s="194" customFormat="1">
      <c r="B73" s="254" t="s">
        <v>276</v>
      </c>
      <c r="C73" s="220" t="s">
        <v>649</v>
      </c>
      <c r="D73" s="220" t="s">
        <v>650</v>
      </c>
      <c r="E73" s="220" t="s">
        <v>651</v>
      </c>
      <c r="F73" s="254" t="s">
        <v>427</v>
      </c>
      <c r="G73" s="220"/>
      <c r="H73" s="220"/>
      <c r="I73" s="220"/>
      <c r="J73" s="220">
        <v>1</v>
      </c>
      <c r="K73" s="287">
        <v>0</v>
      </c>
      <c r="L73" s="287">
        <v>0</v>
      </c>
      <c r="M73" s="220"/>
      <c r="N73" s="220"/>
      <c r="O73" s="220"/>
      <c r="P73" s="220"/>
      <c r="Q73" s="220"/>
      <c r="R73" s="220"/>
      <c r="S73" s="220"/>
      <c r="T73" s="220"/>
      <c r="U73" s="220"/>
      <c r="V73" s="254">
        <v>1</v>
      </c>
      <c r="W73" s="254">
        <v>0</v>
      </c>
      <c r="X73" s="254">
        <v>0</v>
      </c>
      <c r="Y73" s="220">
        <v>64033.51</v>
      </c>
    </row>
    <row r="74" spans="2:25" s="194" customFormat="1">
      <c r="B74" s="254" t="s">
        <v>276</v>
      </c>
      <c r="C74" s="220" t="s">
        <v>652</v>
      </c>
      <c r="D74" s="220" t="s">
        <v>653</v>
      </c>
      <c r="E74" s="220" t="s">
        <v>654</v>
      </c>
      <c r="F74" s="254" t="s">
        <v>427</v>
      </c>
      <c r="G74" s="220"/>
      <c r="H74" s="220"/>
      <c r="I74" s="220"/>
      <c r="J74" s="220">
        <v>1</v>
      </c>
      <c r="K74" s="287">
        <v>0</v>
      </c>
      <c r="L74" s="287">
        <v>0</v>
      </c>
      <c r="M74" s="220"/>
      <c r="N74" s="220"/>
      <c r="O74" s="220"/>
      <c r="P74" s="220"/>
      <c r="Q74" s="220"/>
      <c r="R74" s="220"/>
      <c r="S74" s="220"/>
      <c r="T74" s="220"/>
      <c r="U74" s="220"/>
      <c r="V74" s="254">
        <v>1</v>
      </c>
      <c r="W74" s="254">
        <v>0</v>
      </c>
      <c r="X74" s="254">
        <v>0</v>
      </c>
      <c r="Y74" s="220">
        <v>66018.45</v>
      </c>
    </row>
    <row r="75" spans="2:25" s="194" customFormat="1">
      <c r="B75" s="254" t="s">
        <v>276</v>
      </c>
      <c r="C75" s="220" t="s">
        <v>655</v>
      </c>
      <c r="D75" s="220" t="s">
        <v>432</v>
      </c>
      <c r="E75" s="220" t="s">
        <v>433</v>
      </c>
      <c r="F75" s="254" t="s">
        <v>427</v>
      </c>
      <c r="G75" s="220"/>
      <c r="H75" s="220"/>
      <c r="I75" s="220"/>
      <c r="J75" s="220">
        <v>1</v>
      </c>
      <c r="K75" s="287">
        <v>0</v>
      </c>
      <c r="L75" s="287">
        <v>0</v>
      </c>
      <c r="M75" s="220"/>
      <c r="N75" s="220"/>
      <c r="O75" s="220"/>
      <c r="P75" s="220"/>
      <c r="Q75" s="220"/>
      <c r="R75" s="220"/>
      <c r="S75" s="220"/>
      <c r="T75" s="220"/>
      <c r="U75" s="220"/>
      <c r="V75" s="254">
        <v>1</v>
      </c>
      <c r="W75" s="254">
        <v>0</v>
      </c>
      <c r="X75" s="254">
        <v>0</v>
      </c>
      <c r="Y75" s="220">
        <v>101907.26</v>
      </c>
    </row>
    <row r="76" spans="2:25" s="194" customFormat="1">
      <c r="B76" s="254" t="s">
        <v>276</v>
      </c>
      <c r="C76" s="220" t="s">
        <v>316</v>
      </c>
      <c r="D76" s="220" t="s">
        <v>348</v>
      </c>
      <c r="E76" s="220" t="s">
        <v>380</v>
      </c>
      <c r="F76" s="254" t="s">
        <v>427</v>
      </c>
      <c r="G76" s="220"/>
      <c r="H76" s="220"/>
      <c r="I76" s="220"/>
      <c r="J76" s="220">
        <v>1</v>
      </c>
      <c r="K76" s="287">
        <v>0</v>
      </c>
      <c r="L76" s="287">
        <v>0</v>
      </c>
      <c r="M76" s="220"/>
      <c r="N76" s="220"/>
      <c r="O76" s="220"/>
      <c r="P76" s="220"/>
      <c r="Q76" s="220"/>
      <c r="R76" s="220"/>
      <c r="S76" s="220"/>
      <c r="T76" s="220"/>
      <c r="U76" s="220"/>
      <c r="V76" s="254">
        <v>1</v>
      </c>
      <c r="W76" s="254">
        <v>0</v>
      </c>
      <c r="X76" s="254">
        <v>0</v>
      </c>
      <c r="Y76" s="220">
        <v>70270.31</v>
      </c>
    </row>
    <row r="77" spans="2:25" s="194" customFormat="1">
      <c r="B77" s="254" t="s">
        <v>276</v>
      </c>
      <c r="C77" s="220" t="s">
        <v>309</v>
      </c>
      <c r="D77" s="220" t="s">
        <v>341</v>
      </c>
      <c r="E77" s="220" t="s">
        <v>373</v>
      </c>
      <c r="F77" s="254" t="s">
        <v>427</v>
      </c>
      <c r="G77" s="220"/>
      <c r="H77" s="220"/>
      <c r="I77" s="220"/>
      <c r="J77" s="220">
        <v>1</v>
      </c>
      <c r="K77" s="287">
        <v>0</v>
      </c>
      <c r="L77" s="287">
        <v>0</v>
      </c>
      <c r="M77" s="220"/>
      <c r="N77" s="220"/>
      <c r="O77" s="220"/>
      <c r="P77" s="220"/>
      <c r="Q77" s="220"/>
      <c r="R77" s="220"/>
      <c r="S77" s="220"/>
      <c r="T77" s="220"/>
      <c r="U77" s="220"/>
      <c r="V77" s="254">
        <v>1</v>
      </c>
      <c r="W77" s="254">
        <v>0</v>
      </c>
      <c r="X77" s="254">
        <v>0</v>
      </c>
      <c r="Y77" s="220">
        <v>101208.43</v>
      </c>
    </row>
    <row r="78" spans="2:25" s="194" customFormat="1">
      <c r="B78" s="254" t="s">
        <v>276</v>
      </c>
      <c r="C78" s="220" t="s">
        <v>656</v>
      </c>
      <c r="D78" s="220" t="s">
        <v>657</v>
      </c>
      <c r="E78" s="220" t="s">
        <v>658</v>
      </c>
      <c r="F78" s="254" t="s">
        <v>427</v>
      </c>
      <c r="G78" s="220"/>
      <c r="H78" s="220"/>
      <c r="I78" s="220"/>
      <c r="J78" s="220">
        <v>1</v>
      </c>
      <c r="K78" s="287">
        <v>0</v>
      </c>
      <c r="L78" s="287">
        <v>0</v>
      </c>
      <c r="M78" s="220"/>
      <c r="N78" s="220"/>
      <c r="O78" s="220"/>
      <c r="P78" s="220"/>
      <c r="Q78" s="220"/>
      <c r="R78" s="220"/>
      <c r="S78" s="220"/>
      <c r="T78" s="220"/>
      <c r="U78" s="220"/>
      <c r="V78" s="254">
        <v>1</v>
      </c>
      <c r="W78" s="254">
        <v>0</v>
      </c>
      <c r="X78" s="254">
        <v>0</v>
      </c>
      <c r="Y78" s="220">
        <v>148508.07999999999</v>
      </c>
    </row>
    <row r="79" spans="2:25" s="194" customFormat="1">
      <c r="B79" s="254" t="s">
        <v>276</v>
      </c>
      <c r="C79" s="220" t="s">
        <v>659</v>
      </c>
      <c r="D79" s="220" t="s">
        <v>660</v>
      </c>
      <c r="E79" s="220" t="s">
        <v>661</v>
      </c>
      <c r="F79" s="254" t="s">
        <v>427</v>
      </c>
      <c r="G79" s="220"/>
      <c r="H79" s="220"/>
      <c r="I79" s="220"/>
      <c r="J79" s="220">
        <v>1</v>
      </c>
      <c r="K79" s="287">
        <v>0</v>
      </c>
      <c r="L79" s="287">
        <v>0</v>
      </c>
      <c r="M79" s="220"/>
      <c r="N79" s="220"/>
      <c r="O79" s="220"/>
      <c r="P79" s="220"/>
      <c r="Q79" s="220"/>
      <c r="R79" s="220"/>
      <c r="S79" s="220"/>
      <c r="T79" s="220"/>
      <c r="U79" s="220"/>
      <c r="V79" s="254">
        <v>1</v>
      </c>
      <c r="W79" s="254">
        <v>0</v>
      </c>
      <c r="X79" s="254">
        <v>0</v>
      </c>
      <c r="Y79" s="220">
        <v>73911.429999999993</v>
      </c>
    </row>
    <row r="80" spans="2:25" s="194" customFormat="1">
      <c r="B80" s="254" t="s">
        <v>276</v>
      </c>
      <c r="C80" s="220" t="s">
        <v>662</v>
      </c>
      <c r="D80" s="220" t="s">
        <v>663</v>
      </c>
      <c r="E80" s="220" t="s">
        <v>664</v>
      </c>
      <c r="F80" s="254" t="s">
        <v>427</v>
      </c>
      <c r="G80" s="220"/>
      <c r="H80" s="220"/>
      <c r="I80" s="220"/>
      <c r="J80" s="220">
        <v>1</v>
      </c>
      <c r="K80" s="287">
        <v>0</v>
      </c>
      <c r="L80" s="287">
        <v>0</v>
      </c>
      <c r="M80" s="220"/>
      <c r="N80" s="220"/>
      <c r="O80" s="220"/>
      <c r="P80" s="220"/>
      <c r="Q80" s="220"/>
      <c r="R80" s="220"/>
      <c r="S80" s="220"/>
      <c r="T80" s="220"/>
      <c r="U80" s="220"/>
      <c r="V80" s="254">
        <v>1</v>
      </c>
      <c r="W80" s="254">
        <v>0</v>
      </c>
      <c r="X80" s="254">
        <v>0</v>
      </c>
      <c r="Y80" s="220">
        <v>84281.93</v>
      </c>
    </row>
    <row r="81" spans="2:25" s="194" customFormat="1">
      <c r="B81" s="254" t="s">
        <v>276</v>
      </c>
      <c r="C81" s="220" t="s">
        <v>665</v>
      </c>
      <c r="D81" s="220" t="s">
        <v>666</v>
      </c>
      <c r="E81" s="220" t="s">
        <v>667</v>
      </c>
      <c r="F81" s="254" t="s">
        <v>427</v>
      </c>
      <c r="G81" s="220"/>
      <c r="H81" s="220"/>
      <c r="I81" s="220"/>
      <c r="J81" s="220">
        <v>1</v>
      </c>
      <c r="K81" s="287">
        <v>0</v>
      </c>
      <c r="L81" s="287">
        <v>0</v>
      </c>
      <c r="M81" s="220"/>
      <c r="N81" s="220"/>
      <c r="O81" s="220"/>
      <c r="P81" s="220"/>
      <c r="Q81" s="220"/>
      <c r="R81" s="220"/>
      <c r="S81" s="220"/>
      <c r="T81" s="220"/>
      <c r="U81" s="220"/>
      <c r="V81" s="254">
        <v>1</v>
      </c>
      <c r="W81" s="254">
        <v>0</v>
      </c>
      <c r="X81" s="254">
        <v>0</v>
      </c>
      <c r="Y81" s="220">
        <v>159666.07999999999</v>
      </c>
    </row>
    <row r="82" spans="2:25" s="194" customFormat="1">
      <c r="B82" s="254" t="s">
        <v>276</v>
      </c>
      <c r="C82" s="220" t="s">
        <v>324</v>
      </c>
      <c r="D82" s="220" t="s">
        <v>356</v>
      </c>
      <c r="E82" s="220" t="s">
        <v>388</v>
      </c>
      <c r="F82" s="254" t="s">
        <v>427</v>
      </c>
      <c r="G82" s="220"/>
      <c r="H82" s="220"/>
      <c r="I82" s="220"/>
      <c r="J82" s="220">
        <v>1</v>
      </c>
      <c r="K82" s="287">
        <v>0</v>
      </c>
      <c r="L82" s="287">
        <v>0</v>
      </c>
      <c r="M82" s="220"/>
      <c r="N82" s="220"/>
      <c r="O82" s="220"/>
      <c r="P82" s="220"/>
      <c r="Q82" s="220"/>
      <c r="R82" s="220"/>
      <c r="S82" s="220"/>
      <c r="T82" s="220"/>
      <c r="U82" s="220"/>
      <c r="V82" s="254">
        <v>1</v>
      </c>
      <c r="W82" s="254">
        <v>0</v>
      </c>
      <c r="X82" s="254">
        <v>0</v>
      </c>
      <c r="Y82" s="220">
        <v>64736.37</v>
      </c>
    </row>
    <row r="83" spans="2:25" s="194" customFormat="1">
      <c r="B83" s="254" t="s">
        <v>276</v>
      </c>
      <c r="C83" s="220" t="s">
        <v>668</v>
      </c>
      <c r="D83" s="220" t="s">
        <v>669</v>
      </c>
      <c r="E83" s="220" t="s">
        <v>670</v>
      </c>
      <c r="F83" s="254" t="s">
        <v>427</v>
      </c>
      <c r="G83" s="220"/>
      <c r="H83" s="220"/>
      <c r="I83" s="220"/>
      <c r="J83" s="220">
        <v>1</v>
      </c>
      <c r="K83" s="287">
        <v>0</v>
      </c>
      <c r="L83" s="287">
        <v>0</v>
      </c>
      <c r="M83" s="220"/>
      <c r="N83" s="220"/>
      <c r="O83" s="220"/>
      <c r="P83" s="220"/>
      <c r="Q83" s="220"/>
      <c r="R83" s="220"/>
      <c r="S83" s="220"/>
      <c r="T83" s="220"/>
      <c r="U83" s="220"/>
      <c r="V83" s="254">
        <v>1</v>
      </c>
      <c r="W83" s="254">
        <v>0</v>
      </c>
      <c r="X83" s="254">
        <v>0</v>
      </c>
      <c r="Y83" s="220">
        <v>147327.62</v>
      </c>
    </row>
    <row r="84" spans="2:25" s="194" customFormat="1">
      <c r="B84" s="254" t="s">
        <v>276</v>
      </c>
      <c r="C84" s="220" t="s">
        <v>671</v>
      </c>
      <c r="D84" s="220" t="s">
        <v>672</v>
      </c>
      <c r="E84" s="220" t="s">
        <v>673</v>
      </c>
      <c r="F84" s="254" t="s">
        <v>427</v>
      </c>
      <c r="G84" s="220"/>
      <c r="H84" s="220"/>
      <c r="I84" s="220"/>
      <c r="J84" s="220">
        <v>1</v>
      </c>
      <c r="K84" s="287">
        <v>0</v>
      </c>
      <c r="L84" s="287">
        <v>0</v>
      </c>
      <c r="M84" s="220"/>
      <c r="N84" s="220"/>
      <c r="O84" s="220"/>
      <c r="P84" s="220"/>
      <c r="Q84" s="220"/>
      <c r="R84" s="220"/>
      <c r="S84" s="220"/>
      <c r="T84" s="220"/>
      <c r="U84" s="220"/>
      <c r="V84" s="254">
        <v>1</v>
      </c>
      <c r="W84" s="254">
        <v>0</v>
      </c>
      <c r="X84" s="254">
        <v>0</v>
      </c>
      <c r="Y84" s="220">
        <v>72371.83</v>
      </c>
    </row>
    <row r="85" spans="2:25" s="194" customFormat="1">
      <c r="B85" s="254" t="s">
        <v>276</v>
      </c>
      <c r="C85" s="220" t="s">
        <v>674</v>
      </c>
      <c r="D85" s="220" t="s">
        <v>675</v>
      </c>
      <c r="E85" s="220" t="s">
        <v>676</v>
      </c>
      <c r="F85" s="254" t="s">
        <v>427</v>
      </c>
      <c r="G85" s="220"/>
      <c r="H85" s="220"/>
      <c r="I85" s="220"/>
      <c r="J85" s="220">
        <v>1</v>
      </c>
      <c r="K85" s="287">
        <v>0</v>
      </c>
      <c r="L85" s="287">
        <v>0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54">
        <v>1</v>
      </c>
      <c r="W85" s="254">
        <v>0</v>
      </c>
      <c r="X85" s="254">
        <v>0</v>
      </c>
      <c r="Y85" s="220">
        <v>89082.97</v>
      </c>
    </row>
    <row r="86" spans="2:25" s="194" customFormat="1">
      <c r="B86" s="254" t="s">
        <v>276</v>
      </c>
      <c r="C86" s="220" t="s">
        <v>677</v>
      </c>
      <c r="D86" s="220" t="s">
        <v>678</v>
      </c>
      <c r="E86" s="220" t="s">
        <v>679</v>
      </c>
      <c r="F86" s="254" t="s">
        <v>427</v>
      </c>
      <c r="G86" s="220"/>
      <c r="H86" s="220"/>
      <c r="I86" s="220"/>
      <c r="J86" s="220">
        <v>1</v>
      </c>
      <c r="K86" s="287">
        <v>0</v>
      </c>
      <c r="L86" s="287">
        <v>0</v>
      </c>
      <c r="M86" s="220"/>
      <c r="N86" s="220"/>
      <c r="O86" s="220"/>
      <c r="P86" s="220"/>
      <c r="Q86" s="220"/>
      <c r="R86" s="220"/>
      <c r="S86" s="220"/>
      <c r="T86" s="220"/>
      <c r="U86" s="220"/>
      <c r="V86" s="254">
        <v>1</v>
      </c>
      <c r="W86" s="254">
        <v>0</v>
      </c>
      <c r="X86" s="254">
        <v>0</v>
      </c>
      <c r="Y86" s="220">
        <v>65227.72</v>
      </c>
    </row>
    <row r="87" spans="2:25" s="194" customFormat="1">
      <c r="B87" s="254" t="s">
        <v>276</v>
      </c>
      <c r="C87" s="220" t="s">
        <v>680</v>
      </c>
      <c r="D87" s="220" t="s">
        <v>681</v>
      </c>
      <c r="E87" s="220" t="s">
        <v>682</v>
      </c>
      <c r="F87" s="254" t="s">
        <v>427</v>
      </c>
      <c r="G87" s="220"/>
      <c r="H87" s="220"/>
      <c r="I87" s="220"/>
      <c r="J87" s="220">
        <v>1</v>
      </c>
      <c r="K87" s="287">
        <v>0</v>
      </c>
      <c r="L87" s="287">
        <v>0</v>
      </c>
      <c r="M87" s="220"/>
      <c r="N87" s="220"/>
      <c r="O87" s="220"/>
      <c r="P87" s="220"/>
      <c r="Q87" s="220"/>
      <c r="R87" s="220"/>
      <c r="S87" s="220"/>
      <c r="T87" s="220"/>
      <c r="U87" s="220"/>
      <c r="V87" s="254">
        <v>1</v>
      </c>
      <c r="W87" s="254">
        <v>0</v>
      </c>
      <c r="X87" s="254">
        <v>0</v>
      </c>
      <c r="Y87" s="220">
        <v>74045.77</v>
      </c>
    </row>
    <row r="88" spans="2:25" s="194" customFormat="1">
      <c r="B88" s="254" t="s">
        <v>276</v>
      </c>
      <c r="C88" s="220" t="s">
        <v>683</v>
      </c>
      <c r="D88" s="220" t="s">
        <v>684</v>
      </c>
      <c r="E88" s="220" t="s">
        <v>685</v>
      </c>
      <c r="F88" s="254" t="s">
        <v>427</v>
      </c>
      <c r="G88" s="220"/>
      <c r="H88" s="220"/>
      <c r="I88" s="220"/>
      <c r="J88" s="220">
        <v>1</v>
      </c>
      <c r="K88" s="287">
        <v>0</v>
      </c>
      <c r="L88" s="287">
        <v>0</v>
      </c>
      <c r="M88" s="220"/>
      <c r="N88" s="220"/>
      <c r="O88" s="220"/>
      <c r="P88" s="220"/>
      <c r="Q88" s="220"/>
      <c r="R88" s="220"/>
      <c r="S88" s="220"/>
      <c r="T88" s="220"/>
      <c r="U88" s="220"/>
      <c r="V88" s="254">
        <v>1</v>
      </c>
      <c r="W88" s="254">
        <v>0</v>
      </c>
      <c r="X88" s="254">
        <v>0</v>
      </c>
      <c r="Y88" s="220">
        <v>84527.21</v>
      </c>
    </row>
    <row r="89" spans="2:25" s="194" customFormat="1">
      <c r="B89" s="254" t="s">
        <v>276</v>
      </c>
      <c r="C89" s="220" t="s">
        <v>686</v>
      </c>
      <c r="D89" s="220" t="s">
        <v>687</v>
      </c>
      <c r="E89" s="220" t="s">
        <v>688</v>
      </c>
      <c r="F89" s="254" t="s">
        <v>427</v>
      </c>
      <c r="G89" s="220"/>
      <c r="H89" s="220"/>
      <c r="I89" s="220"/>
      <c r="J89" s="220">
        <v>1</v>
      </c>
      <c r="K89" s="287">
        <v>0</v>
      </c>
      <c r="L89" s="287">
        <v>0</v>
      </c>
      <c r="M89" s="220"/>
      <c r="N89" s="220"/>
      <c r="O89" s="220"/>
      <c r="P89" s="220"/>
      <c r="Q89" s="220"/>
      <c r="R89" s="220"/>
      <c r="S89" s="220"/>
      <c r="T89" s="220"/>
      <c r="U89" s="220"/>
      <c r="V89" s="254">
        <v>1</v>
      </c>
      <c r="W89" s="254">
        <v>0</v>
      </c>
      <c r="X89" s="254">
        <v>0</v>
      </c>
      <c r="Y89" s="220">
        <v>146153.9</v>
      </c>
    </row>
    <row r="90" spans="2:25" s="194" customFormat="1">
      <c r="B90" s="254" t="s">
        <v>276</v>
      </c>
      <c r="C90" s="220" t="s">
        <v>689</v>
      </c>
      <c r="D90" s="220" t="s">
        <v>690</v>
      </c>
      <c r="E90" s="220" t="s">
        <v>691</v>
      </c>
      <c r="F90" s="254" t="s">
        <v>427</v>
      </c>
      <c r="G90" s="220"/>
      <c r="H90" s="220"/>
      <c r="I90" s="220"/>
      <c r="J90" s="220"/>
      <c r="K90" s="287"/>
      <c r="L90" s="287"/>
      <c r="M90" s="220">
        <v>0</v>
      </c>
      <c r="N90" s="220"/>
      <c r="O90" s="220">
        <v>0</v>
      </c>
      <c r="P90" s="220"/>
      <c r="Q90" s="220">
        <v>120</v>
      </c>
      <c r="R90" s="220"/>
      <c r="S90" s="220"/>
      <c r="T90" s="220"/>
      <c r="U90" s="220"/>
      <c r="V90" s="254">
        <v>0</v>
      </c>
      <c r="W90" s="254">
        <v>120</v>
      </c>
      <c r="X90" s="254">
        <v>0</v>
      </c>
      <c r="Y90" s="220">
        <v>27242.79</v>
      </c>
    </row>
    <row r="91" spans="2:25" s="194" customFormat="1">
      <c r="B91" s="254" t="s">
        <v>276</v>
      </c>
      <c r="C91" s="220" t="s">
        <v>692</v>
      </c>
      <c r="D91" s="220" t="s">
        <v>693</v>
      </c>
      <c r="E91" s="220" t="s">
        <v>694</v>
      </c>
      <c r="F91" s="254" t="s">
        <v>427</v>
      </c>
      <c r="G91" s="220"/>
      <c r="H91" s="220"/>
      <c r="I91" s="220"/>
      <c r="J91" s="220"/>
      <c r="K91" s="287"/>
      <c r="L91" s="287"/>
      <c r="M91" s="220">
        <v>0</v>
      </c>
      <c r="N91" s="220"/>
      <c r="O91" s="220">
        <v>0</v>
      </c>
      <c r="P91" s="220"/>
      <c r="Q91" s="220">
        <v>192</v>
      </c>
      <c r="R91" s="220"/>
      <c r="S91" s="220"/>
      <c r="T91" s="220"/>
      <c r="U91" s="220"/>
      <c r="V91" s="254">
        <v>0</v>
      </c>
      <c r="W91" s="254">
        <v>192</v>
      </c>
      <c r="X91" s="254">
        <v>0</v>
      </c>
      <c r="Y91" s="220">
        <v>44775.199999999997</v>
      </c>
    </row>
    <row r="92" spans="2:25" s="194" customFormat="1">
      <c r="B92" s="254" t="s">
        <v>276</v>
      </c>
      <c r="C92" s="220" t="s">
        <v>695</v>
      </c>
      <c r="D92" s="220" t="s">
        <v>696</v>
      </c>
      <c r="E92" s="220" t="s">
        <v>697</v>
      </c>
      <c r="F92" s="254" t="s">
        <v>427</v>
      </c>
      <c r="G92" s="220"/>
      <c r="H92" s="220"/>
      <c r="I92" s="220"/>
      <c r="J92" s="220"/>
      <c r="K92" s="287"/>
      <c r="L92" s="287"/>
      <c r="M92" s="220">
        <v>0</v>
      </c>
      <c r="N92" s="220"/>
      <c r="O92" s="220">
        <v>0</v>
      </c>
      <c r="P92" s="220"/>
      <c r="Q92" s="220">
        <v>240</v>
      </c>
      <c r="R92" s="220"/>
      <c r="S92" s="220"/>
      <c r="T92" s="220"/>
      <c r="U92" s="220"/>
      <c r="V92" s="254">
        <v>0</v>
      </c>
      <c r="W92" s="254">
        <v>240</v>
      </c>
      <c r="X92" s="254">
        <v>0</v>
      </c>
      <c r="Y92" s="220">
        <v>54408.17</v>
      </c>
    </row>
    <row r="93" spans="2:25" s="194" customFormat="1">
      <c r="B93" s="254" t="s">
        <v>276</v>
      </c>
      <c r="C93" s="220" t="s">
        <v>698</v>
      </c>
      <c r="D93" s="220" t="s">
        <v>699</v>
      </c>
      <c r="E93" s="220" t="s">
        <v>700</v>
      </c>
      <c r="F93" s="254" t="s">
        <v>427</v>
      </c>
      <c r="G93" s="220"/>
      <c r="H93" s="220"/>
      <c r="I93" s="220"/>
      <c r="J93" s="220"/>
      <c r="K93" s="287"/>
      <c r="L93" s="287"/>
      <c r="M93" s="220">
        <v>0</v>
      </c>
      <c r="N93" s="220"/>
      <c r="O93" s="220">
        <v>0</v>
      </c>
      <c r="P93" s="220"/>
      <c r="Q93" s="220">
        <v>180</v>
      </c>
      <c r="R93" s="220"/>
      <c r="S93" s="220"/>
      <c r="T93" s="220"/>
      <c r="U93" s="220"/>
      <c r="V93" s="254">
        <v>0</v>
      </c>
      <c r="W93" s="254">
        <v>180</v>
      </c>
      <c r="X93" s="254">
        <v>0</v>
      </c>
      <c r="Y93" s="220">
        <v>42474.879999999997</v>
      </c>
    </row>
    <row r="94" spans="2:25" s="194" customFormat="1">
      <c r="B94" s="254" t="s">
        <v>276</v>
      </c>
      <c r="C94" s="220" t="s">
        <v>701</v>
      </c>
      <c r="D94" s="220" t="s">
        <v>702</v>
      </c>
      <c r="E94" s="220" t="s">
        <v>703</v>
      </c>
      <c r="F94" s="254" t="s">
        <v>427</v>
      </c>
      <c r="G94" s="220"/>
      <c r="H94" s="220"/>
      <c r="I94" s="220"/>
      <c r="J94" s="220"/>
      <c r="K94" s="287"/>
      <c r="L94" s="287"/>
      <c r="M94" s="220">
        <v>0</v>
      </c>
      <c r="N94" s="220"/>
      <c r="O94" s="220">
        <v>0</v>
      </c>
      <c r="P94" s="220"/>
      <c r="Q94" s="220">
        <v>144</v>
      </c>
      <c r="R94" s="220"/>
      <c r="S94" s="220"/>
      <c r="T94" s="220"/>
      <c r="U94" s="220"/>
      <c r="V94" s="254">
        <v>0</v>
      </c>
      <c r="W94" s="254">
        <v>144</v>
      </c>
      <c r="X94" s="254">
        <v>0</v>
      </c>
      <c r="Y94" s="220">
        <v>38953.870000000003</v>
      </c>
    </row>
    <row r="95" spans="2:25" s="194" customFormat="1">
      <c r="B95" s="254" t="s">
        <v>276</v>
      </c>
      <c r="C95" s="220" t="s">
        <v>704</v>
      </c>
      <c r="D95" s="220" t="s">
        <v>705</v>
      </c>
      <c r="E95" s="220" t="s">
        <v>706</v>
      </c>
      <c r="F95" s="254" t="s">
        <v>427</v>
      </c>
      <c r="G95" s="220"/>
      <c r="H95" s="220"/>
      <c r="I95" s="220"/>
      <c r="J95" s="220"/>
      <c r="K95" s="287"/>
      <c r="L95" s="287"/>
      <c r="M95" s="220">
        <v>0</v>
      </c>
      <c r="N95" s="220"/>
      <c r="O95" s="220">
        <v>0</v>
      </c>
      <c r="P95" s="220"/>
      <c r="Q95" s="220">
        <v>96</v>
      </c>
      <c r="R95" s="220"/>
      <c r="S95" s="220"/>
      <c r="T95" s="220"/>
      <c r="U95" s="220"/>
      <c r="V95" s="254">
        <v>0</v>
      </c>
      <c r="W95" s="254">
        <v>96</v>
      </c>
      <c r="X95" s="254">
        <v>0</v>
      </c>
      <c r="Y95" s="220">
        <v>21579.97</v>
      </c>
    </row>
    <row r="96" spans="2:25" s="194" customFormat="1">
      <c r="B96" s="254" t="s">
        <v>276</v>
      </c>
      <c r="C96" s="220" t="s">
        <v>707</v>
      </c>
      <c r="D96" s="220" t="s">
        <v>708</v>
      </c>
      <c r="E96" s="220" t="s">
        <v>709</v>
      </c>
      <c r="F96" s="254" t="s">
        <v>427</v>
      </c>
      <c r="G96" s="220"/>
      <c r="H96" s="220"/>
      <c r="I96" s="220"/>
      <c r="J96" s="220"/>
      <c r="K96" s="287"/>
      <c r="L96" s="287"/>
      <c r="M96" s="220">
        <v>0</v>
      </c>
      <c r="N96" s="220"/>
      <c r="O96" s="220">
        <v>0</v>
      </c>
      <c r="P96" s="220"/>
      <c r="Q96" s="220">
        <v>240</v>
      </c>
      <c r="R96" s="220"/>
      <c r="S96" s="220"/>
      <c r="T96" s="220"/>
      <c r="U96" s="220"/>
      <c r="V96" s="254">
        <v>0</v>
      </c>
      <c r="W96" s="254">
        <v>240</v>
      </c>
      <c r="X96" s="254">
        <v>0</v>
      </c>
      <c r="Y96" s="220">
        <v>60185.17</v>
      </c>
    </row>
    <row r="97" spans="2:25" s="194" customFormat="1">
      <c r="B97" s="254" t="s">
        <v>276</v>
      </c>
      <c r="C97" s="220" t="s">
        <v>710</v>
      </c>
      <c r="D97" s="220" t="s">
        <v>711</v>
      </c>
      <c r="E97" s="220" t="s">
        <v>712</v>
      </c>
      <c r="F97" s="254" t="s">
        <v>427</v>
      </c>
      <c r="G97" s="220"/>
      <c r="H97" s="220"/>
      <c r="I97" s="220"/>
      <c r="J97" s="220"/>
      <c r="K97" s="287"/>
      <c r="L97" s="287"/>
      <c r="M97" s="220">
        <v>0</v>
      </c>
      <c r="N97" s="220"/>
      <c r="O97" s="220">
        <v>0</v>
      </c>
      <c r="P97" s="220"/>
      <c r="Q97" s="220">
        <v>240</v>
      </c>
      <c r="R97" s="220"/>
      <c r="S97" s="220"/>
      <c r="T97" s="220"/>
      <c r="U97" s="220"/>
      <c r="V97" s="254">
        <v>0</v>
      </c>
      <c r="W97" s="254">
        <v>240</v>
      </c>
      <c r="X97" s="254">
        <v>0</v>
      </c>
      <c r="Y97" s="220">
        <v>60107.76</v>
      </c>
    </row>
    <row r="98" spans="2:25" s="194" customFormat="1">
      <c r="B98" s="254" t="s">
        <v>276</v>
      </c>
      <c r="C98" s="220" t="s">
        <v>713</v>
      </c>
      <c r="D98" s="220" t="s">
        <v>714</v>
      </c>
      <c r="E98" s="220" t="s">
        <v>715</v>
      </c>
      <c r="F98" s="254" t="s">
        <v>427</v>
      </c>
      <c r="G98" s="220"/>
      <c r="H98" s="220"/>
      <c r="I98" s="220"/>
      <c r="J98" s="220"/>
      <c r="K98" s="287"/>
      <c r="L98" s="287"/>
      <c r="M98" s="220">
        <v>0</v>
      </c>
      <c r="N98" s="220"/>
      <c r="O98" s="220">
        <v>0</v>
      </c>
      <c r="P98" s="220"/>
      <c r="Q98" s="220">
        <v>120</v>
      </c>
      <c r="R98" s="220"/>
      <c r="S98" s="220"/>
      <c r="T98" s="220"/>
      <c r="U98" s="220"/>
      <c r="V98" s="254">
        <v>0</v>
      </c>
      <c r="W98" s="254">
        <v>120</v>
      </c>
      <c r="X98" s="254">
        <v>0</v>
      </c>
      <c r="Y98" s="220">
        <v>31695</v>
      </c>
    </row>
    <row r="99" spans="2:25" s="194" customFormat="1">
      <c r="B99" s="254" t="s">
        <v>276</v>
      </c>
      <c r="C99" s="220" t="s">
        <v>716</v>
      </c>
      <c r="D99" s="220" t="s">
        <v>717</v>
      </c>
      <c r="E99" s="220" t="s">
        <v>718</v>
      </c>
      <c r="F99" s="254" t="s">
        <v>427</v>
      </c>
      <c r="G99" s="220"/>
      <c r="H99" s="220"/>
      <c r="I99" s="220"/>
      <c r="J99" s="220"/>
      <c r="K99" s="287"/>
      <c r="L99" s="287"/>
      <c r="M99" s="220">
        <v>0</v>
      </c>
      <c r="N99" s="220"/>
      <c r="O99" s="220">
        <v>0</v>
      </c>
      <c r="P99" s="220"/>
      <c r="Q99" s="220">
        <v>240</v>
      </c>
      <c r="R99" s="220"/>
      <c r="S99" s="220"/>
      <c r="T99" s="220"/>
      <c r="U99" s="220"/>
      <c r="V99" s="254">
        <v>0</v>
      </c>
      <c r="W99" s="254">
        <v>240</v>
      </c>
      <c r="X99" s="254">
        <v>0</v>
      </c>
      <c r="Y99" s="220">
        <v>36238.559999999998</v>
      </c>
    </row>
    <row r="100" spans="2:25" s="194" customFormat="1">
      <c r="B100" s="254" t="s">
        <v>276</v>
      </c>
      <c r="C100" s="220" t="s">
        <v>719</v>
      </c>
      <c r="D100" s="220" t="s">
        <v>720</v>
      </c>
      <c r="E100" s="220" t="s">
        <v>721</v>
      </c>
      <c r="F100" s="254" t="s">
        <v>427</v>
      </c>
      <c r="G100" s="220"/>
      <c r="H100" s="220"/>
      <c r="I100" s="220"/>
      <c r="J100" s="220"/>
      <c r="K100" s="287"/>
      <c r="L100" s="287"/>
      <c r="M100" s="220">
        <v>0</v>
      </c>
      <c r="N100" s="220"/>
      <c r="O100" s="220">
        <v>0</v>
      </c>
      <c r="P100" s="220"/>
      <c r="Q100" s="220">
        <v>96</v>
      </c>
      <c r="R100" s="220"/>
      <c r="S100" s="220"/>
      <c r="T100" s="220"/>
      <c r="U100" s="220"/>
      <c r="V100" s="254">
        <v>0</v>
      </c>
      <c r="W100" s="254">
        <v>96</v>
      </c>
      <c r="X100" s="254">
        <v>0</v>
      </c>
      <c r="Y100" s="220">
        <v>24496.35</v>
      </c>
    </row>
    <row r="101" spans="2:25" s="194" customFormat="1">
      <c r="B101" s="254" t="s">
        <v>276</v>
      </c>
      <c r="C101" s="220" t="s">
        <v>722</v>
      </c>
      <c r="D101" s="220" t="s">
        <v>723</v>
      </c>
      <c r="E101" s="220" t="s">
        <v>724</v>
      </c>
      <c r="F101" s="254" t="s">
        <v>427</v>
      </c>
      <c r="G101" s="220"/>
      <c r="H101" s="220"/>
      <c r="I101" s="220"/>
      <c r="J101" s="220"/>
      <c r="K101" s="287"/>
      <c r="L101" s="287"/>
      <c r="M101" s="220">
        <v>0</v>
      </c>
      <c r="N101" s="220"/>
      <c r="O101" s="220">
        <v>0</v>
      </c>
      <c r="P101" s="220"/>
      <c r="Q101" s="220">
        <v>144</v>
      </c>
      <c r="R101" s="220"/>
      <c r="S101" s="220"/>
      <c r="T101" s="220"/>
      <c r="U101" s="220"/>
      <c r="V101" s="254">
        <v>0</v>
      </c>
      <c r="W101" s="254">
        <v>144</v>
      </c>
      <c r="X101" s="254">
        <v>0</v>
      </c>
      <c r="Y101" s="220">
        <v>33553.68</v>
      </c>
    </row>
    <row r="102" spans="2:25" s="194" customFormat="1">
      <c r="B102" s="254" t="s">
        <v>276</v>
      </c>
      <c r="C102" s="220" t="s">
        <v>725</v>
      </c>
      <c r="D102" s="220" t="s">
        <v>726</v>
      </c>
      <c r="E102" s="220" t="s">
        <v>727</v>
      </c>
      <c r="F102" s="254" t="s">
        <v>427</v>
      </c>
      <c r="G102" s="220"/>
      <c r="H102" s="220"/>
      <c r="I102" s="220"/>
      <c r="J102" s="220"/>
      <c r="K102" s="287"/>
      <c r="L102" s="287"/>
      <c r="M102" s="220">
        <v>0</v>
      </c>
      <c r="N102" s="220"/>
      <c r="O102" s="220">
        <v>0</v>
      </c>
      <c r="P102" s="220"/>
      <c r="Q102" s="220">
        <v>204</v>
      </c>
      <c r="R102" s="220"/>
      <c r="S102" s="220"/>
      <c r="T102" s="220"/>
      <c r="U102" s="220"/>
      <c r="V102" s="254">
        <v>0</v>
      </c>
      <c r="W102" s="254">
        <v>204</v>
      </c>
      <c r="X102" s="254">
        <v>0</v>
      </c>
      <c r="Y102" s="220">
        <v>46083.68</v>
      </c>
    </row>
    <row r="103" spans="2:25" s="194" customFormat="1">
      <c r="B103" s="254" t="s">
        <v>276</v>
      </c>
      <c r="C103" s="220" t="s">
        <v>728</v>
      </c>
      <c r="D103" s="220" t="s">
        <v>729</v>
      </c>
      <c r="E103" s="220" t="s">
        <v>730</v>
      </c>
      <c r="F103" s="254" t="s">
        <v>427</v>
      </c>
      <c r="G103" s="220"/>
      <c r="H103" s="220"/>
      <c r="I103" s="220"/>
      <c r="J103" s="220"/>
      <c r="K103" s="287"/>
      <c r="L103" s="287"/>
      <c r="M103" s="220">
        <v>0</v>
      </c>
      <c r="N103" s="220"/>
      <c r="O103" s="220">
        <v>0</v>
      </c>
      <c r="P103" s="220"/>
      <c r="Q103" s="220">
        <v>180</v>
      </c>
      <c r="R103" s="220"/>
      <c r="S103" s="220"/>
      <c r="T103" s="220"/>
      <c r="U103" s="220"/>
      <c r="V103" s="254">
        <v>0</v>
      </c>
      <c r="W103" s="254">
        <v>180</v>
      </c>
      <c r="X103" s="254">
        <v>0</v>
      </c>
      <c r="Y103" s="220">
        <v>45614.18</v>
      </c>
    </row>
    <row r="104" spans="2:25" s="194" customFormat="1">
      <c r="B104" s="254" t="s">
        <v>276</v>
      </c>
      <c r="C104" s="220" t="s">
        <v>731</v>
      </c>
      <c r="D104" s="220" t="s">
        <v>732</v>
      </c>
      <c r="E104" s="220" t="s">
        <v>733</v>
      </c>
      <c r="F104" s="254" t="s">
        <v>427</v>
      </c>
      <c r="G104" s="220"/>
      <c r="H104" s="220"/>
      <c r="I104" s="220"/>
      <c r="J104" s="220"/>
      <c r="K104" s="287"/>
      <c r="L104" s="287"/>
      <c r="M104" s="220">
        <v>0</v>
      </c>
      <c r="N104" s="220"/>
      <c r="O104" s="220">
        <v>0</v>
      </c>
      <c r="P104" s="220"/>
      <c r="Q104" s="220">
        <v>144</v>
      </c>
      <c r="R104" s="220"/>
      <c r="S104" s="220"/>
      <c r="T104" s="220"/>
      <c r="U104" s="220"/>
      <c r="V104" s="254">
        <v>0</v>
      </c>
      <c r="W104" s="254">
        <v>144</v>
      </c>
      <c r="X104" s="254">
        <v>0</v>
      </c>
      <c r="Y104" s="220">
        <v>42247.27</v>
      </c>
    </row>
    <row r="105" spans="2:25" s="194" customFormat="1">
      <c r="B105" s="254" t="s">
        <v>276</v>
      </c>
      <c r="C105" s="220" t="s">
        <v>734</v>
      </c>
      <c r="D105" s="220" t="s">
        <v>735</v>
      </c>
      <c r="E105" s="220" t="s">
        <v>736</v>
      </c>
      <c r="F105" s="254" t="s">
        <v>427</v>
      </c>
      <c r="G105" s="220"/>
      <c r="H105" s="220"/>
      <c r="I105" s="220"/>
      <c r="J105" s="220"/>
      <c r="K105" s="287"/>
      <c r="L105" s="287"/>
      <c r="M105" s="220">
        <v>0</v>
      </c>
      <c r="N105" s="220"/>
      <c r="O105" s="220">
        <v>0</v>
      </c>
      <c r="P105" s="220"/>
      <c r="Q105" s="220">
        <v>180</v>
      </c>
      <c r="R105" s="220"/>
      <c r="S105" s="220"/>
      <c r="T105" s="220"/>
      <c r="U105" s="220"/>
      <c r="V105" s="254">
        <v>0</v>
      </c>
      <c r="W105" s="254">
        <v>180</v>
      </c>
      <c r="X105" s="254">
        <v>0</v>
      </c>
      <c r="Y105" s="220">
        <v>45138.879999999997</v>
      </c>
    </row>
    <row r="106" spans="2:25" s="194" customFormat="1">
      <c r="B106" s="254" t="s">
        <v>276</v>
      </c>
      <c r="C106" s="220" t="s">
        <v>737</v>
      </c>
      <c r="D106" s="220" t="s">
        <v>738</v>
      </c>
      <c r="E106" s="220" t="s">
        <v>739</v>
      </c>
      <c r="F106" s="254" t="s">
        <v>427</v>
      </c>
      <c r="G106" s="220"/>
      <c r="H106" s="220"/>
      <c r="I106" s="220"/>
      <c r="J106" s="220"/>
      <c r="K106" s="287"/>
      <c r="L106" s="287"/>
      <c r="M106" s="220">
        <v>0</v>
      </c>
      <c r="N106" s="220"/>
      <c r="O106" s="220">
        <v>0</v>
      </c>
      <c r="P106" s="220"/>
      <c r="Q106" s="220">
        <v>36</v>
      </c>
      <c r="R106" s="220"/>
      <c r="S106" s="220"/>
      <c r="T106" s="220"/>
      <c r="U106" s="220"/>
      <c r="V106" s="254">
        <v>0</v>
      </c>
      <c r="W106" s="254">
        <v>36</v>
      </c>
      <c r="X106" s="254">
        <v>0</v>
      </c>
      <c r="Y106" s="220">
        <v>10823.02</v>
      </c>
    </row>
    <row r="107" spans="2:25" s="194" customFormat="1">
      <c r="B107" s="254" t="s">
        <v>276</v>
      </c>
      <c r="C107" s="220" t="s">
        <v>559</v>
      </c>
      <c r="D107" s="220" t="s">
        <v>560</v>
      </c>
      <c r="E107" s="220" t="s">
        <v>561</v>
      </c>
      <c r="F107" s="254" t="s">
        <v>427</v>
      </c>
      <c r="G107" s="220"/>
      <c r="H107" s="220"/>
      <c r="I107" s="220"/>
      <c r="J107" s="220"/>
      <c r="K107" s="287"/>
      <c r="L107" s="287"/>
      <c r="M107" s="220">
        <v>0</v>
      </c>
      <c r="N107" s="220"/>
      <c r="O107" s="220">
        <v>0</v>
      </c>
      <c r="P107" s="220"/>
      <c r="Q107" s="220">
        <v>180</v>
      </c>
      <c r="R107" s="220"/>
      <c r="S107" s="220"/>
      <c r="T107" s="220"/>
      <c r="U107" s="220"/>
      <c r="V107" s="254">
        <v>0</v>
      </c>
      <c r="W107" s="254">
        <v>180</v>
      </c>
      <c r="X107" s="254">
        <v>0</v>
      </c>
      <c r="Y107" s="220">
        <v>47223.5</v>
      </c>
    </row>
    <row r="108" spans="2:25" s="194" customFormat="1">
      <c r="B108" s="254" t="s">
        <v>276</v>
      </c>
      <c r="C108" s="220" t="s">
        <v>566</v>
      </c>
      <c r="D108" s="220" t="s">
        <v>567</v>
      </c>
      <c r="E108" s="220" t="s">
        <v>568</v>
      </c>
      <c r="F108" s="254" t="s">
        <v>427</v>
      </c>
      <c r="G108" s="220"/>
      <c r="H108" s="220"/>
      <c r="I108" s="220"/>
      <c r="J108" s="220"/>
      <c r="K108" s="287"/>
      <c r="L108" s="287"/>
      <c r="M108" s="220">
        <v>0</v>
      </c>
      <c r="N108" s="220"/>
      <c r="O108" s="220">
        <v>0</v>
      </c>
      <c r="P108" s="220"/>
      <c r="Q108" s="220">
        <v>240</v>
      </c>
      <c r="R108" s="220"/>
      <c r="S108" s="220"/>
      <c r="T108" s="220"/>
      <c r="U108" s="220"/>
      <c r="V108" s="254">
        <v>0</v>
      </c>
      <c r="W108" s="254">
        <v>240</v>
      </c>
      <c r="X108" s="254">
        <v>0</v>
      </c>
      <c r="Y108" s="220">
        <v>44809.34</v>
      </c>
    </row>
    <row r="109" spans="2:25" s="194" customFormat="1">
      <c r="B109" s="254" t="s">
        <v>276</v>
      </c>
      <c r="C109" s="220" t="s">
        <v>740</v>
      </c>
      <c r="D109" s="220" t="s">
        <v>741</v>
      </c>
      <c r="E109" s="220" t="s">
        <v>742</v>
      </c>
      <c r="F109" s="254" t="s">
        <v>427</v>
      </c>
      <c r="G109" s="220"/>
      <c r="H109" s="220"/>
      <c r="I109" s="220"/>
      <c r="J109" s="220"/>
      <c r="K109" s="287"/>
      <c r="L109" s="287"/>
      <c r="M109" s="220">
        <v>0</v>
      </c>
      <c r="N109" s="220"/>
      <c r="O109" s="220">
        <v>0</v>
      </c>
      <c r="P109" s="220"/>
      <c r="Q109" s="220">
        <v>144</v>
      </c>
      <c r="R109" s="220"/>
      <c r="S109" s="220"/>
      <c r="T109" s="220"/>
      <c r="U109" s="220"/>
      <c r="V109" s="254">
        <v>0</v>
      </c>
      <c r="W109" s="254">
        <v>144</v>
      </c>
      <c r="X109" s="254">
        <v>0</v>
      </c>
      <c r="Y109" s="220">
        <v>48610.5</v>
      </c>
    </row>
    <row r="110" spans="2:25" s="194" customFormat="1">
      <c r="B110" s="254" t="s">
        <v>276</v>
      </c>
      <c r="C110" s="220" t="s">
        <v>743</v>
      </c>
      <c r="D110" s="220" t="s">
        <v>744</v>
      </c>
      <c r="E110" s="220" t="s">
        <v>745</v>
      </c>
      <c r="F110" s="254" t="s">
        <v>427</v>
      </c>
      <c r="G110" s="220"/>
      <c r="H110" s="220"/>
      <c r="I110" s="220"/>
      <c r="J110" s="220"/>
      <c r="K110" s="287"/>
      <c r="L110" s="287"/>
      <c r="M110" s="220">
        <v>0</v>
      </c>
      <c r="N110" s="220"/>
      <c r="O110" s="220">
        <v>0</v>
      </c>
      <c r="P110" s="220"/>
      <c r="Q110" s="220">
        <v>228</v>
      </c>
      <c r="R110" s="220"/>
      <c r="S110" s="220"/>
      <c r="T110" s="220"/>
      <c r="U110" s="220"/>
      <c r="V110" s="254">
        <v>0</v>
      </c>
      <c r="W110" s="254">
        <v>228</v>
      </c>
      <c r="X110" s="254">
        <v>0</v>
      </c>
      <c r="Y110" s="220">
        <v>52658.13</v>
      </c>
    </row>
    <row r="111" spans="2:25" s="194" customFormat="1">
      <c r="B111" s="254" t="s">
        <v>276</v>
      </c>
      <c r="C111" s="220" t="s">
        <v>746</v>
      </c>
      <c r="D111" s="220" t="s">
        <v>747</v>
      </c>
      <c r="E111" s="220" t="s">
        <v>748</v>
      </c>
      <c r="F111" s="254" t="s">
        <v>427</v>
      </c>
      <c r="G111" s="220"/>
      <c r="H111" s="220"/>
      <c r="I111" s="220"/>
      <c r="J111" s="220"/>
      <c r="K111" s="287"/>
      <c r="L111" s="287"/>
      <c r="M111" s="220">
        <v>0</v>
      </c>
      <c r="N111" s="220"/>
      <c r="O111" s="220">
        <v>0</v>
      </c>
      <c r="P111" s="220"/>
      <c r="Q111" s="220">
        <v>192</v>
      </c>
      <c r="R111" s="220"/>
      <c r="S111" s="220"/>
      <c r="T111" s="220"/>
      <c r="U111" s="220"/>
      <c r="V111" s="254">
        <v>0</v>
      </c>
      <c r="W111" s="254">
        <v>192</v>
      </c>
      <c r="X111" s="254">
        <v>0</v>
      </c>
      <c r="Y111" s="220">
        <v>39227.040000000001</v>
      </c>
    </row>
    <row r="112" spans="2:25" s="194" customFormat="1">
      <c r="B112" s="254" t="s">
        <v>276</v>
      </c>
      <c r="C112" s="220" t="s">
        <v>749</v>
      </c>
      <c r="D112" s="220" t="s">
        <v>750</v>
      </c>
      <c r="E112" s="220" t="s">
        <v>751</v>
      </c>
      <c r="F112" s="254" t="s">
        <v>427</v>
      </c>
      <c r="G112" s="220"/>
      <c r="H112" s="220"/>
      <c r="I112" s="220"/>
      <c r="J112" s="220"/>
      <c r="K112" s="287"/>
      <c r="L112" s="287"/>
      <c r="M112" s="220">
        <v>0</v>
      </c>
      <c r="N112" s="220"/>
      <c r="O112" s="220">
        <v>0</v>
      </c>
      <c r="P112" s="220"/>
      <c r="Q112" s="220">
        <v>120</v>
      </c>
      <c r="R112" s="220"/>
      <c r="S112" s="220"/>
      <c r="T112" s="220"/>
      <c r="U112" s="220"/>
      <c r="V112" s="254">
        <v>0</v>
      </c>
      <c r="W112" s="254">
        <v>120</v>
      </c>
      <c r="X112" s="254">
        <v>0</v>
      </c>
      <c r="Y112" s="220">
        <v>34363.1</v>
      </c>
    </row>
    <row r="113" spans="2:25" s="194" customFormat="1">
      <c r="B113" s="254" t="s">
        <v>276</v>
      </c>
      <c r="C113" s="220" t="s">
        <v>752</v>
      </c>
      <c r="D113" s="220" t="s">
        <v>753</v>
      </c>
      <c r="E113" s="220" t="s">
        <v>754</v>
      </c>
      <c r="F113" s="254" t="s">
        <v>427</v>
      </c>
      <c r="G113" s="220"/>
      <c r="H113" s="220"/>
      <c r="I113" s="220"/>
      <c r="J113" s="220"/>
      <c r="K113" s="287"/>
      <c r="L113" s="287"/>
      <c r="M113" s="220">
        <v>0</v>
      </c>
      <c r="N113" s="220"/>
      <c r="O113" s="220">
        <v>0</v>
      </c>
      <c r="P113" s="220"/>
      <c r="Q113" s="220">
        <v>108</v>
      </c>
      <c r="R113" s="220"/>
      <c r="S113" s="220"/>
      <c r="T113" s="220"/>
      <c r="U113" s="220"/>
      <c r="V113" s="254">
        <v>0</v>
      </c>
      <c r="W113" s="254">
        <v>108</v>
      </c>
      <c r="X113" s="254">
        <v>0</v>
      </c>
      <c r="Y113" s="220">
        <v>37716.11</v>
      </c>
    </row>
    <row r="114" spans="2:25" s="194" customFormat="1">
      <c r="B114" s="254" t="s">
        <v>276</v>
      </c>
      <c r="C114" s="220" t="s">
        <v>755</v>
      </c>
      <c r="D114" s="220" t="s">
        <v>756</v>
      </c>
      <c r="E114" s="220" t="s">
        <v>757</v>
      </c>
      <c r="F114" s="254" t="s">
        <v>427</v>
      </c>
      <c r="G114" s="220"/>
      <c r="H114" s="220"/>
      <c r="I114" s="220"/>
      <c r="J114" s="220"/>
      <c r="K114" s="287"/>
      <c r="L114" s="287"/>
      <c r="M114" s="220">
        <v>0</v>
      </c>
      <c r="N114" s="220"/>
      <c r="O114" s="220">
        <v>0</v>
      </c>
      <c r="P114" s="220"/>
      <c r="Q114" s="220">
        <v>120</v>
      </c>
      <c r="R114" s="220"/>
      <c r="S114" s="220"/>
      <c r="T114" s="220"/>
      <c r="U114" s="220"/>
      <c r="V114" s="254">
        <v>0</v>
      </c>
      <c r="W114" s="254">
        <v>120</v>
      </c>
      <c r="X114" s="254">
        <v>0</v>
      </c>
      <c r="Y114" s="220">
        <v>13609.14</v>
      </c>
    </row>
    <row r="115" spans="2:25" s="194" customFormat="1">
      <c r="B115" s="254" t="s">
        <v>276</v>
      </c>
      <c r="C115" s="220" t="s">
        <v>758</v>
      </c>
      <c r="D115" s="220" t="s">
        <v>759</v>
      </c>
      <c r="E115" s="220" t="s">
        <v>760</v>
      </c>
      <c r="F115" s="254" t="s">
        <v>427</v>
      </c>
      <c r="G115" s="220"/>
      <c r="H115" s="220"/>
      <c r="I115" s="220"/>
      <c r="J115" s="220"/>
      <c r="K115" s="287"/>
      <c r="L115" s="287"/>
      <c r="M115" s="220">
        <v>0</v>
      </c>
      <c r="N115" s="220"/>
      <c r="O115" s="220">
        <v>0</v>
      </c>
      <c r="P115" s="220"/>
      <c r="Q115" s="220">
        <v>204</v>
      </c>
      <c r="R115" s="220"/>
      <c r="S115" s="220"/>
      <c r="T115" s="220"/>
      <c r="U115" s="220"/>
      <c r="V115" s="254">
        <v>0</v>
      </c>
      <c r="W115" s="254">
        <v>204</v>
      </c>
      <c r="X115" s="254">
        <v>0</v>
      </c>
      <c r="Y115" s="220">
        <v>33569.129999999997</v>
      </c>
    </row>
    <row r="116" spans="2:25" s="194" customFormat="1">
      <c r="B116" s="254" t="s">
        <v>276</v>
      </c>
      <c r="C116" s="220" t="s">
        <v>761</v>
      </c>
      <c r="D116" s="220" t="s">
        <v>762</v>
      </c>
      <c r="E116" s="220" t="s">
        <v>763</v>
      </c>
      <c r="F116" s="254" t="s">
        <v>427</v>
      </c>
      <c r="G116" s="220"/>
      <c r="H116" s="220"/>
      <c r="I116" s="220"/>
      <c r="J116" s="220"/>
      <c r="K116" s="287"/>
      <c r="L116" s="287"/>
      <c r="M116" s="220">
        <v>0</v>
      </c>
      <c r="N116" s="220"/>
      <c r="O116" s="220">
        <v>0</v>
      </c>
      <c r="P116" s="220"/>
      <c r="Q116" s="220">
        <v>144</v>
      </c>
      <c r="R116" s="220"/>
      <c r="S116" s="220"/>
      <c r="T116" s="220"/>
      <c r="U116" s="220"/>
      <c r="V116" s="254">
        <v>0</v>
      </c>
      <c r="W116" s="254">
        <v>144</v>
      </c>
      <c r="X116" s="254">
        <v>0</v>
      </c>
      <c r="Y116" s="220">
        <v>33261.32</v>
      </c>
    </row>
    <row r="117" spans="2:25" s="194" customFormat="1">
      <c r="B117" s="254" t="s">
        <v>276</v>
      </c>
      <c r="C117" s="220" t="s">
        <v>764</v>
      </c>
      <c r="D117" s="220" t="s">
        <v>765</v>
      </c>
      <c r="E117" s="220" t="s">
        <v>766</v>
      </c>
      <c r="F117" s="254" t="s">
        <v>427</v>
      </c>
      <c r="G117" s="220"/>
      <c r="H117" s="220"/>
      <c r="I117" s="220"/>
      <c r="J117" s="220"/>
      <c r="K117" s="287"/>
      <c r="L117" s="287"/>
      <c r="M117" s="220">
        <v>0</v>
      </c>
      <c r="N117" s="220"/>
      <c r="O117" s="220">
        <v>0</v>
      </c>
      <c r="P117" s="220"/>
      <c r="Q117" s="220">
        <v>84</v>
      </c>
      <c r="R117" s="220"/>
      <c r="S117" s="220"/>
      <c r="T117" s="220"/>
      <c r="U117" s="220"/>
      <c r="V117" s="254">
        <v>0</v>
      </c>
      <c r="W117" s="254">
        <v>84</v>
      </c>
      <c r="X117" s="254">
        <v>0</v>
      </c>
      <c r="Y117" s="220">
        <v>31886.58</v>
      </c>
    </row>
    <row r="118" spans="2:25" s="194" customFormat="1">
      <c r="B118" s="254" t="s">
        <v>276</v>
      </c>
      <c r="C118" s="220" t="s">
        <v>767</v>
      </c>
      <c r="D118" s="220" t="s">
        <v>768</v>
      </c>
      <c r="E118" s="220" t="s">
        <v>769</v>
      </c>
      <c r="F118" s="254" t="s">
        <v>427</v>
      </c>
      <c r="G118" s="220"/>
      <c r="H118" s="220"/>
      <c r="I118" s="220"/>
      <c r="J118" s="220"/>
      <c r="K118" s="287"/>
      <c r="L118" s="287"/>
      <c r="M118" s="220">
        <v>0</v>
      </c>
      <c r="N118" s="220"/>
      <c r="O118" s="220">
        <v>0</v>
      </c>
      <c r="P118" s="220"/>
      <c r="Q118" s="220">
        <v>168</v>
      </c>
      <c r="R118" s="220"/>
      <c r="S118" s="220"/>
      <c r="T118" s="220"/>
      <c r="U118" s="220"/>
      <c r="V118" s="254">
        <v>0</v>
      </c>
      <c r="W118" s="254">
        <v>168</v>
      </c>
      <c r="X118" s="254">
        <v>0</v>
      </c>
      <c r="Y118" s="220">
        <v>40241.300000000003</v>
      </c>
    </row>
    <row r="119" spans="2:25" s="194" customFormat="1">
      <c r="B119" s="254" t="s">
        <v>276</v>
      </c>
      <c r="C119" s="220" t="s">
        <v>770</v>
      </c>
      <c r="D119" s="220" t="s">
        <v>771</v>
      </c>
      <c r="E119" s="220" t="s">
        <v>772</v>
      </c>
      <c r="F119" s="254" t="s">
        <v>427</v>
      </c>
      <c r="G119" s="220"/>
      <c r="H119" s="220"/>
      <c r="I119" s="220"/>
      <c r="J119" s="220"/>
      <c r="K119" s="287"/>
      <c r="L119" s="287"/>
      <c r="M119" s="220">
        <v>0</v>
      </c>
      <c r="N119" s="220"/>
      <c r="O119" s="220">
        <v>0</v>
      </c>
      <c r="P119" s="220"/>
      <c r="Q119" s="220">
        <v>132</v>
      </c>
      <c r="R119" s="220"/>
      <c r="S119" s="220"/>
      <c r="T119" s="220"/>
      <c r="U119" s="220"/>
      <c r="V119" s="254">
        <v>0</v>
      </c>
      <c r="W119" s="254">
        <v>132</v>
      </c>
      <c r="X119" s="254">
        <v>0</v>
      </c>
      <c r="Y119" s="220">
        <v>31028.57</v>
      </c>
    </row>
    <row r="120" spans="2:25" s="194" customFormat="1">
      <c r="B120" s="254" t="s">
        <v>276</v>
      </c>
      <c r="C120" s="220" t="s">
        <v>773</v>
      </c>
      <c r="D120" s="220" t="s">
        <v>774</v>
      </c>
      <c r="E120" s="220" t="s">
        <v>775</v>
      </c>
      <c r="F120" s="254" t="s">
        <v>427</v>
      </c>
      <c r="G120" s="220"/>
      <c r="H120" s="220"/>
      <c r="I120" s="220"/>
      <c r="J120" s="220"/>
      <c r="K120" s="287"/>
      <c r="L120" s="287"/>
      <c r="M120" s="220">
        <v>0</v>
      </c>
      <c r="N120" s="220"/>
      <c r="O120" s="220">
        <v>0</v>
      </c>
      <c r="P120" s="220"/>
      <c r="Q120" s="220">
        <v>216</v>
      </c>
      <c r="R120" s="220"/>
      <c r="S120" s="220"/>
      <c r="T120" s="220"/>
      <c r="U120" s="220"/>
      <c r="V120" s="254">
        <v>0</v>
      </c>
      <c r="W120" s="254">
        <v>216</v>
      </c>
      <c r="X120" s="254">
        <v>0</v>
      </c>
      <c r="Y120" s="220">
        <v>46964.79</v>
      </c>
    </row>
    <row r="121" spans="2:25" s="194" customFormat="1">
      <c r="B121" s="254" t="s">
        <v>276</v>
      </c>
      <c r="C121" s="220" t="s">
        <v>776</v>
      </c>
      <c r="D121" s="220" t="s">
        <v>777</v>
      </c>
      <c r="E121" s="220" t="s">
        <v>778</v>
      </c>
      <c r="F121" s="254" t="s">
        <v>427</v>
      </c>
      <c r="G121" s="220"/>
      <c r="H121" s="220"/>
      <c r="I121" s="220"/>
      <c r="J121" s="220"/>
      <c r="K121" s="287"/>
      <c r="L121" s="287"/>
      <c r="M121" s="220">
        <v>0</v>
      </c>
      <c r="N121" s="220"/>
      <c r="O121" s="220">
        <v>0</v>
      </c>
      <c r="P121" s="220"/>
      <c r="Q121" s="220">
        <v>240</v>
      </c>
      <c r="R121" s="220"/>
      <c r="S121" s="220"/>
      <c r="T121" s="220"/>
      <c r="U121" s="220"/>
      <c r="V121" s="254">
        <v>0</v>
      </c>
      <c r="W121" s="254">
        <v>240</v>
      </c>
      <c r="X121" s="254">
        <v>0</v>
      </c>
      <c r="Y121" s="220">
        <v>47210.400000000001</v>
      </c>
    </row>
    <row r="122" spans="2:25" s="194" customFormat="1">
      <c r="B122" s="254" t="s">
        <v>276</v>
      </c>
      <c r="C122" s="220" t="s">
        <v>779</v>
      </c>
      <c r="D122" s="220" t="s">
        <v>780</v>
      </c>
      <c r="E122" s="220" t="s">
        <v>781</v>
      </c>
      <c r="F122" s="254" t="s">
        <v>427</v>
      </c>
      <c r="G122" s="220"/>
      <c r="H122" s="220"/>
      <c r="I122" s="220"/>
      <c r="J122" s="220"/>
      <c r="K122" s="287"/>
      <c r="L122" s="287"/>
      <c r="M122" s="220">
        <v>0</v>
      </c>
      <c r="N122" s="220"/>
      <c r="O122" s="220">
        <v>0</v>
      </c>
      <c r="P122" s="220"/>
      <c r="Q122" s="220">
        <v>120</v>
      </c>
      <c r="R122" s="220"/>
      <c r="S122" s="220"/>
      <c r="T122" s="220"/>
      <c r="U122" s="220"/>
      <c r="V122" s="254">
        <v>0</v>
      </c>
      <c r="W122" s="254">
        <v>120</v>
      </c>
      <c r="X122" s="254">
        <v>0</v>
      </c>
      <c r="Y122" s="220">
        <v>11573.22</v>
      </c>
    </row>
    <row r="123" spans="2:25" s="194" customFormat="1">
      <c r="B123" s="254" t="s">
        <v>276</v>
      </c>
      <c r="C123" s="220" t="s">
        <v>782</v>
      </c>
      <c r="D123" s="220" t="s">
        <v>783</v>
      </c>
      <c r="E123" s="220" t="s">
        <v>784</v>
      </c>
      <c r="F123" s="254" t="s">
        <v>427</v>
      </c>
      <c r="G123" s="220"/>
      <c r="H123" s="220"/>
      <c r="I123" s="220"/>
      <c r="J123" s="220"/>
      <c r="K123" s="287"/>
      <c r="L123" s="287"/>
      <c r="M123" s="220">
        <v>0</v>
      </c>
      <c r="N123" s="220"/>
      <c r="O123" s="220">
        <v>0</v>
      </c>
      <c r="P123" s="220"/>
      <c r="Q123" s="220">
        <v>240</v>
      </c>
      <c r="R123" s="220"/>
      <c r="S123" s="220"/>
      <c r="T123" s="220"/>
      <c r="U123" s="220"/>
      <c r="V123" s="254">
        <v>0</v>
      </c>
      <c r="W123" s="254">
        <v>240</v>
      </c>
      <c r="X123" s="254">
        <v>0</v>
      </c>
      <c r="Y123" s="220">
        <v>18145.47</v>
      </c>
    </row>
    <row r="124" spans="2:25" s="194" customFormat="1">
      <c r="B124" s="254" t="s">
        <v>276</v>
      </c>
      <c r="C124" s="220" t="s">
        <v>785</v>
      </c>
      <c r="D124" s="220" t="s">
        <v>786</v>
      </c>
      <c r="E124" s="220" t="s">
        <v>787</v>
      </c>
      <c r="F124" s="254" t="s">
        <v>427</v>
      </c>
      <c r="G124" s="220"/>
      <c r="H124" s="220"/>
      <c r="I124" s="220"/>
      <c r="J124" s="220"/>
      <c r="K124" s="287"/>
      <c r="L124" s="287"/>
      <c r="M124" s="220">
        <v>0</v>
      </c>
      <c r="N124" s="220"/>
      <c r="O124" s="220">
        <v>0</v>
      </c>
      <c r="P124" s="220"/>
      <c r="Q124" s="220">
        <v>96</v>
      </c>
      <c r="R124" s="220"/>
      <c r="S124" s="220"/>
      <c r="T124" s="220"/>
      <c r="U124" s="220"/>
      <c r="V124" s="254">
        <v>0</v>
      </c>
      <c r="W124" s="254">
        <v>96</v>
      </c>
      <c r="X124" s="254">
        <v>0</v>
      </c>
      <c r="Y124" s="220">
        <v>23867.09</v>
      </c>
    </row>
    <row r="125" spans="2:25" s="194" customFormat="1">
      <c r="B125" s="254" t="s">
        <v>276</v>
      </c>
      <c r="C125" s="220" t="s">
        <v>788</v>
      </c>
      <c r="D125" s="220" t="s">
        <v>789</v>
      </c>
      <c r="E125" s="220" t="s">
        <v>790</v>
      </c>
      <c r="F125" s="254" t="s">
        <v>427</v>
      </c>
      <c r="G125" s="220"/>
      <c r="H125" s="220"/>
      <c r="I125" s="220"/>
      <c r="J125" s="220"/>
      <c r="K125" s="287"/>
      <c r="L125" s="287"/>
      <c r="M125" s="220">
        <v>0</v>
      </c>
      <c r="N125" s="220"/>
      <c r="O125" s="220">
        <v>0</v>
      </c>
      <c r="P125" s="220"/>
      <c r="Q125" s="220">
        <v>192</v>
      </c>
      <c r="R125" s="220"/>
      <c r="S125" s="220"/>
      <c r="T125" s="220"/>
      <c r="U125" s="220"/>
      <c r="V125" s="254">
        <v>0</v>
      </c>
      <c r="W125" s="254">
        <v>192</v>
      </c>
      <c r="X125" s="254">
        <v>0</v>
      </c>
      <c r="Y125" s="220">
        <v>53809</v>
      </c>
    </row>
    <row r="126" spans="2:25" s="194" customFormat="1">
      <c r="B126" s="254" t="s">
        <v>276</v>
      </c>
      <c r="C126" s="220" t="s">
        <v>791</v>
      </c>
      <c r="D126" s="220" t="s">
        <v>792</v>
      </c>
      <c r="E126" s="220" t="s">
        <v>793</v>
      </c>
      <c r="F126" s="254" t="s">
        <v>427</v>
      </c>
      <c r="G126" s="220"/>
      <c r="H126" s="220"/>
      <c r="I126" s="220"/>
      <c r="J126" s="220"/>
      <c r="K126" s="287"/>
      <c r="L126" s="287"/>
      <c r="M126" s="220">
        <v>0</v>
      </c>
      <c r="N126" s="220"/>
      <c r="O126" s="220">
        <v>0</v>
      </c>
      <c r="P126" s="220"/>
      <c r="Q126" s="220">
        <v>180</v>
      </c>
      <c r="R126" s="220"/>
      <c r="S126" s="220"/>
      <c r="T126" s="220"/>
      <c r="U126" s="220"/>
      <c r="V126" s="254">
        <v>0</v>
      </c>
      <c r="W126" s="254">
        <v>180</v>
      </c>
      <c r="X126" s="254">
        <v>0</v>
      </c>
      <c r="Y126" s="220">
        <v>48761.760000000002</v>
      </c>
    </row>
    <row r="127" spans="2:25" s="194" customFormat="1">
      <c r="B127" s="254" t="s">
        <v>276</v>
      </c>
      <c r="C127" s="220" t="s">
        <v>794</v>
      </c>
      <c r="D127" s="220" t="s">
        <v>795</v>
      </c>
      <c r="E127" s="220" t="s">
        <v>796</v>
      </c>
      <c r="F127" s="254" t="s">
        <v>427</v>
      </c>
      <c r="G127" s="220"/>
      <c r="H127" s="220"/>
      <c r="I127" s="220"/>
      <c r="J127" s="220"/>
      <c r="K127" s="287"/>
      <c r="L127" s="287"/>
      <c r="M127" s="220">
        <v>0</v>
      </c>
      <c r="N127" s="220"/>
      <c r="O127" s="220">
        <v>0</v>
      </c>
      <c r="P127" s="220"/>
      <c r="Q127" s="220">
        <v>192</v>
      </c>
      <c r="R127" s="220"/>
      <c r="S127" s="220"/>
      <c r="T127" s="220"/>
      <c r="U127" s="220"/>
      <c r="V127" s="254">
        <v>0</v>
      </c>
      <c r="W127" s="254">
        <v>192</v>
      </c>
      <c r="X127" s="254">
        <v>0</v>
      </c>
      <c r="Y127" s="220">
        <v>45839.199999999997</v>
      </c>
    </row>
    <row r="128" spans="2:25" s="194" customFormat="1">
      <c r="B128" s="254" t="s">
        <v>276</v>
      </c>
      <c r="C128" s="220" t="s">
        <v>797</v>
      </c>
      <c r="D128" s="220" t="s">
        <v>798</v>
      </c>
      <c r="E128" s="220" t="s">
        <v>799</v>
      </c>
      <c r="F128" s="254" t="s">
        <v>427</v>
      </c>
      <c r="G128" s="220"/>
      <c r="H128" s="220"/>
      <c r="I128" s="220"/>
      <c r="J128" s="220"/>
      <c r="K128" s="287"/>
      <c r="L128" s="287"/>
      <c r="M128" s="220">
        <v>0</v>
      </c>
      <c r="N128" s="220"/>
      <c r="O128" s="220">
        <v>0</v>
      </c>
      <c r="P128" s="220"/>
      <c r="Q128" s="220">
        <v>240</v>
      </c>
      <c r="R128" s="220"/>
      <c r="S128" s="220"/>
      <c r="T128" s="220"/>
      <c r="U128" s="220"/>
      <c r="V128" s="254">
        <v>0</v>
      </c>
      <c r="W128" s="254">
        <v>240</v>
      </c>
      <c r="X128" s="254">
        <v>0</v>
      </c>
      <c r="Y128" s="220">
        <v>52160.85</v>
      </c>
    </row>
    <row r="129" spans="2:25" s="194" customFormat="1">
      <c r="B129" s="254" t="s">
        <v>276</v>
      </c>
      <c r="C129" s="220" t="s">
        <v>800</v>
      </c>
      <c r="D129" s="220" t="s">
        <v>801</v>
      </c>
      <c r="E129" s="220" t="s">
        <v>802</v>
      </c>
      <c r="F129" s="254" t="s">
        <v>427</v>
      </c>
      <c r="G129" s="220"/>
      <c r="H129" s="220"/>
      <c r="I129" s="220"/>
      <c r="J129" s="220"/>
      <c r="K129" s="287"/>
      <c r="L129" s="287"/>
      <c r="M129" s="220">
        <v>0</v>
      </c>
      <c r="N129" s="220"/>
      <c r="O129" s="220">
        <v>0</v>
      </c>
      <c r="P129" s="220"/>
      <c r="Q129" s="220">
        <v>180</v>
      </c>
      <c r="R129" s="220"/>
      <c r="S129" s="220"/>
      <c r="T129" s="220"/>
      <c r="U129" s="220"/>
      <c r="V129" s="254">
        <v>0</v>
      </c>
      <c r="W129" s="254">
        <v>180</v>
      </c>
      <c r="X129" s="254">
        <v>0</v>
      </c>
      <c r="Y129" s="220">
        <v>47039.06</v>
      </c>
    </row>
    <row r="130" spans="2:25" s="194" customFormat="1">
      <c r="B130" s="254" t="s">
        <v>276</v>
      </c>
      <c r="C130" s="220" t="s">
        <v>803</v>
      </c>
      <c r="D130" s="220" t="s">
        <v>804</v>
      </c>
      <c r="E130" s="220" t="s">
        <v>805</v>
      </c>
      <c r="F130" s="254" t="s">
        <v>427</v>
      </c>
      <c r="G130" s="220"/>
      <c r="H130" s="220"/>
      <c r="I130" s="220"/>
      <c r="J130" s="220"/>
      <c r="K130" s="287"/>
      <c r="L130" s="287"/>
      <c r="M130" s="220">
        <v>0</v>
      </c>
      <c r="N130" s="220"/>
      <c r="O130" s="220">
        <v>0</v>
      </c>
      <c r="P130" s="220"/>
      <c r="Q130" s="220">
        <v>180</v>
      </c>
      <c r="R130" s="220"/>
      <c r="S130" s="220"/>
      <c r="T130" s="220"/>
      <c r="U130" s="220"/>
      <c r="V130" s="254">
        <v>0</v>
      </c>
      <c r="W130" s="254">
        <v>180</v>
      </c>
      <c r="X130" s="254">
        <v>0</v>
      </c>
      <c r="Y130" s="220">
        <v>46757.29</v>
      </c>
    </row>
    <row r="131" spans="2:25" s="194" customFormat="1">
      <c r="B131" s="254" t="s">
        <v>276</v>
      </c>
      <c r="C131" s="220" t="s">
        <v>806</v>
      </c>
      <c r="D131" s="220" t="s">
        <v>807</v>
      </c>
      <c r="E131" s="220" t="s">
        <v>808</v>
      </c>
      <c r="F131" s="254" t="s">
        <v>427</v>
      </c>
      <c r="G131" s="220"/>
      <c r="H131" s="220"/>
      <c r="I131" s="220"/>
      <c r="J131" s="220"/>
      <c r="K131" s="287"/>
      <c r="L131" s="287"/>
      <c r="M131" s="220">
        <v>0</v>
      </c>
      <c r="N131" s="220"/>
      <c r="O131" s="220">
        <v>0</v>
      </c>
      <c r="P131" s="220"/>
      <c r="Q131" s="220">
        <v>144</v>
      </c>
      <c r="R131" s="220"/>
      <c r="S131" s="220"/>
      <c r="T131" s="220"/>
      <c r="U131" s="220"/>
      <c r="V131" s="254">
        <v>0</v>
      </c>
      <c r="W131" s="254">
        <v>144</v>
      </c>
      <c r="X131" s="254">
        <v>0</v>
      </c>
      <c r="Y131" s="220">
        <v>35019.5</v>
      </c>
    </row>
    <row r="132" spans="2:25" s="194" customFormat="1">
      <c r="B132" s="254" t="s">
        <v>276</v>
      </c>
      <c r="C132" s="220" t="s">
        <v>809</v>
      </c>
      <c r="D132" s="220" t="s">
        <v>810</v>
      </c>
      <c r="E132" s="220" t="s">
        <v>811</v>
      </c>
      <c r="F132" s="254" t="s">
        <v>427</v>
      </c>
      <c r="G132" s="220"/>
      <c r="H132" s="220"/>
      <c r="I132" s="220"/>
      <c r="J132" s="220"/>
      <c r="K132" s="287"/>
      <c r="L132" s="287"/>
      <c r="M132" s="220">
        <v>0</v>
      </c>
      <c r="N132" s="220"/>
      <c r="O132" s="220">
        <v>0</v>
      </c>
      <c r="P132" s="220"/>
      <c r="Q132" s="220">
        <v>108</v>
      </c>
      <c r="R132" s="220"/>
      <c r="S132" s="220"/>
      <c r="T132" s="220"/>
      <c r="U132" s="220"/>
      <c r="V132" s="254">
        <v>0</v>
      </c>
      <c r="W132" s="254">
        <v>108</v>
      </c>
      <c r="X132" s="254">
        <v>0</v>
      </c>
      <c r="Y132" s="220">
        <v>20299.98</v>
      </c>
    </row>
    <row r="133" spans="2:25" s="194" customFormat="1">
      <c r="B133" s="254" t="s">
        <v>276</v>
      </c>
      <c r="C133" s="220" t="s">
        <v>812</v>
      </c>
      <c r="D133" s="220" t="s">
        <v>813</v>
      </c>
      <c r="E133" s="220" t="s">
        <v>814</v>
      </c>
      <c r="F133" s="254" t="s">
        <v>427</v>
      </c>
      <c r="G133" s="220"/>
      <c r="H133" s="220"/>
      <c r="I133" s="220"/>
      <c r="J133" s="220"/>
      <c r="K133" s="287"/>
      <c r="L133" s="287"/>
      <c r="M133" s="220">
        <v>0</v>
      </c>
      <c r="N133" s="220"/>
      <c r="O133" s="220">
        <v>0</v>
      </c>
      <c r="P133" s="220"/>
      <c r="Q133" s="220">
        <v>240</v>
      </c>
      <c r="R133" s="220"/>
      <c r="S133" s="220"/>
      <c r="T133" s="220"/>
      <c r="U133" s="220"/>
      <c r="V133" s="254">
        <v>0</v>
      </c>
      <c r="W133" s="254">
        <v>240</v>
      </c>
      <c r="X133" s="254">
        <v>0</v>
      </c>
      <c r="Y133" s="220">
        <v>60185.17</v>
      </c>
    </row>
    <row r="134" spans="2:25" s="194" customFormat="1">
      <c r="B134" s="254" t="s">
        <v>276</v>
      </c>
      <c r="C134" s="220" t="s">
        <v>815</v>
      </c>
      <c r="D134" s="220" t="s">
        <v>816</v>
      </c>
      <c r="E134" s="220" t="s">
        <v>817</v>
      </c>
      <c r="F134" s="254" t="s">
        <v>427</v>
      </c>
      <c r="G134" s="220"/>
      <c r="H134" s="220"/>
      <c r="I134" s="220"/>
      <c r="J134" s="220"/>
      <c r="K134" s="287"/>
      <c r="L134" s="287"/>
      <c r="M134" s="220">
        <v>0</v>
      </c>
      <c r="N134" s="220"/>
      <c r="O134" s="220">
        <v>0</v>
      </c>
      <c r="P134" s="220"/>
      <c r="Q134" s="220">
        <v>216</v>
      </c>
      <c r="R134" s="220"/>
      <c r="S134" s="220"/>
      <c r="T134" s="220"/>
      <c r="U134" s="220"/>
      <c r="V134" s="254">
        <v>0</v>
      </c>
      <c r="W134" s="254">
        <v>216</v>
      </c>
      <c r="X134" s="254">
        <v>0</v>
      </c>
      <c r="Y134" s="220">
        <v>56248.52</v>
      </c>
    </row>
    <row r="135" spans="2:25" s="194" customFormat="1">
      <c r="B135" s="254" t="s">
        <v>276</v>
      </c>
      <c r="C135" s="220" t="s">
        <v>571</v>
      </c>
      <c r="D135" s="220" t="s">
        <v>572</v>
      </c>
      <c r="E135" s="220" t="s">
        <v>573</v>
      </c>
      <c r="F135" s="254" t="s">
        <v>427</v>
      </c>
      <c r="G135" s="220"/>
      <c r="H135" s="220"/>
      <c r="I135" s="220"/>
      <c r="J135" s="220"/>
      <c r="K135" s="287"/>
      <c r="L135" s="287"/>
      <c r="M135" s="220">
        <v>0</v>
      </c>
      <c r="N135" s="220"/>
      <c r="O135" s="220">
        <v>0</v>
      </c>
      <c r="P135" s="220"/>
      <c r="Q135" s="220">
        <v>144</v>
      </c>
      <c r="R135" s="220"/>
      <c r="S135" s="220"/>
      <c r="T135" s="220"/>
      <c r="U135" s="220"/>
      <c r="V135" s="254">
        <v>0</v>
      </c>
      <c r="W135" s="254">
        <v>144</v>
      </c>
      <c r="X135" s="254">
        <v>0</v>
      </c>
      <c r="Y135" s="220">
        <v>47321.43</v>
      </c>
    </row>
    <row r="136" spans="2:25" s="194" customFormat="1">
      <c r="B136" s="254" t="s">
        <v>276</v>
      </c>
      <c r="C136" s="220" t="s">
        <v>818</v>
      </c>
      <c r="D136" s="220" t="s">
        <v>819</v>
      </c>
      <c r="E136" s="220" t="s">
        <v>820</v>
      </c>
      <c r="F136" s="254" t="s">
        <v>427</v>
      </c>
      <c r="G136" s="220"/>
      <c r="H136" s="220"/>
      <c r="I136" s="220"/>
      <c r="J136" s="220"/>
      <c r="K136" s="287"/>
      <c r="L136" s="287"/>
      <c r="M136" s="220">
        <v>0</v>
      </c>
      <c r="N136" s="220"/>
      <c r="O136" s="220">
        <v>0</v>
      </c>
      <c r="P136" s="220"/>
      <c r="Q136" s="220">
        <v>120</v>
      </c>
      <c r="R136" s="220"/>
      <c r="S136" s="220"/>
      <c r="T136" s="220"/>
      <c r="U136" s="220"/>
      <c r="V136" s="254">
        <v>0</v>
      </c>
      <c r="W136" s="254">
        <v>120</v>
      </c>
      <c r="X136" s="254">
        <v>0</v>
      </c>
      <c r="Y136" s="220">
        <v>27173.5</v>
      </c>
    </row>
    <row r="137" spans="2:25" s="194" customFormat="1">
      <c r="B137" s="254" t="s">
        <v>276</v>
      </c>
      <c r="C137" s="220" t="s">
        <v>821</v>
      </c>
      <c r="D137" s="220" t="s">
        <v>822</v>
      </c>
      <c r="E137" s="220" t="s">
        <v>823</v>
      </c>
      <c r="F137" s="254" t="s">
        <v>427</v>
      </c>
      <c r="G137" s="220"/>
      <c r="H137" s="220"/>
      <c r="I137" s="220"/>
      <c r="J137" s="220"/>
      <c r="K137" s="287"/>
      <c r="L137" s="287"/>
      <c r="M137" s="220">
        <v>0</v>
      </c>
      <c r="N137" s="220"/>
      <c r="O137" s="220">
        <v>0</v>
      </c>
      <c r="P137" s="220"/>
      <c r="Q137" s="220">
        <v>240</v>
      </c>
      <c r="R137" s="220"/>
      <c r="S137" s="220"/>
      <c r="T137" s="220"/>
      <c r="U137" s="220"/>
      <c r="V137" s="254">
        <v>0</v>
      </c>
      <c r="W137" s="254">
        <v>240</v>
      </c>
      <c r="X137" s="254">
        <v>0</v>
      </c>
      <c r="Y137" s="220">
        <v>42870.23</v>
      </c>
    </row>
    <row r="138" spans="2:25" s="194" customFormat="1">
      <c r="B138" s="254" t="s">
        <v>276</v>
      </c>
      <c r="C138" s="220" t="s">
        <v>824</v>
      </c>
      <c r="D138" s="220" t="s">
        <v>825</v>
      </c>
      <c r="E138" s="220" t="s">
        <v>826</v>
      </c>
      <c r="F138" s="254" t="s">
        <v>427</v>
      </c>
      <c r="G138" s="220"/>
      <c r="H138" s="220"/>
      <c r="I138" s="220"/>
      <c r="J138" s="220"/>
      <c r="K138" s="287"/>
      <c r="L138" s="287"/>
      <c r="M138" s="220">
        <v>0</v>
      </c>
      <c r="N138" s="220"/>
      <c r="O138" s="220">
        <v>0</v>
      </c>
      <c r="P138" s="220"/>
      <c r="Q138" s="220">
        <v>192</v>
      </c>
      <c r="R138" s="220"/>
      <c r="S138" s="220"/>
      <c r="T138" s="220"/>
      <c r="U138" s="220"/>
      <c r="V138" s="254">
        <v>0</v>
      </c>
      <c r="W138" s="254">
        <v>192</v>
      </c>
      <c r="X138" s="254">
        <v>0</v>
      </c>
      <c r="Y138" s="220">
        <v>44187.25</v>
      </c>
    </row>
    <row r="139" spans="2:25" s="194" customFormat="1">
      <c r="B139" s="254" t="s">
        <v>276</v>
      </c>
      <c r="C139" s="220" t="s">
        <v>827</v>
      </c>
      <c r="D139" s="220" t="s">
        <v>828</v>
      </c>
      <c r="E139" s="220" t="s">
        <v>829</v>
      </c>
      <c r="F139" s="254" t="s">
        <v>427</v>
      </c>
      <c r="G139" s="220"/>
      <c r="H139" s="220"/>
      <c r="I139" s="220"/>
      <c r="J139" s="220"/>
      <c r="K139" s="287"/>
      <c r="L139" s="287"/>
      <c r="M139" s="220">
        <v>0</v>
      </c>
      <c r="N139" s="220"/>
      <c r="O139" s="220">
        <v>0</v>
      </c>
      <c r="P139" s="220"/>
      <c r="Q139" s="220">
        <v>180</v>
      </c>
      <c r="R139" s="220"/>
      <c r="S139" s="220"/>
      <c r="T139" s="220"/>
      <c r="U139" s="220"/>
      <c r="V139" s="254">
        <v>0</v>
      </c>
      <c r="W139" s="254">
        <v>180</v>
      </c>
      <c r="X139" s="254">
        <v>0</v>
      </c>
      <c r="Y139" s="220">
        <v>39400.58</v>
      </c>
    </row>
    <row r="140" spans="2:25" s="194" customFormat="1">
      <c r="B140" s="254" t="s">
        <v>276</v>
      </c>
      <c r="C140" s="220" t="s">
        <v>830</v>
      </c>
      <c r="D140" s="220" t="s">
        <v>831</v>
      </c>
      <c r="E140" s="220" t="s">
        <v>832</v>
      </c>
      <c r="F140" s="254" t="s">
        <v>427</v>
      </c>
      <c r="G140" s="220"/>
      <c r="H140" s="220"/>
      <c r="I140" s="220"/>
      <c r="J140" s="220"/>
      <c r="K140" s="287"/>
      <c r="L140" s="287"/>
      <c r="M140" s="220">
        <v>0</v>
      </c>
      <c r="N140" s="220"/>
      <c r="O140" s="220">
        <v>0</v>
      </c>
      <c r="P140" s="220"/>
      <c r="Q140" s="220">
        <v>240</v>
      </c>
      <c r="R140" s="220"/>
      <c r="S140" s="220"/>
      <c r="T140" s="220"/>
      <c r="U140" s="220"/>
      <c r="V140" s="254">
        <v>0</v>
      </c>
      <c r="W140" s="254">
        <v>240</v>
      </c>
      <c r="X140" s="254">
        <v>0</v>
      </c>
      <c r="Y140" s="220">
        <v>53242.36</v>
      </c>
    </row>
    <row r="141" spans="2:25" s="194" customFormat="1">
      <c r="B141" s="254" t="s">
        <v>276</v>
      </c>
      <c r="C141" s="220" t="s">
        <v>833</v>
      </c>
      <c r="D141" s="220" t="s">
        <v>834</v>
      </c>
      <c r="E141" s="220" t="s">
        <v>835</v>
      </c>
      <c r="F141" s="254" t="s">
        <v>427</v>
      </c>
      <c r="G141" s="220"/>
      <c r="H141" s="220"/>
      <c r="I141" s="220"/>
      <c r="J141" s="220"/>
      <c r="K141" s="287"/>
      <c r="L141" s="287"/>
      <c r="M141" s="220">
        <v>0</v>
      </c>
      <c r="N141" s="220"/>
      <c r="O141" s="220">
        <v>0</v>
      </c>
      <c r="P141" s="220"/>
      <c r="Q141" s="220">
        <v>240</v>
      </c>
      <c r="R141" s="220"/>
      <c r="S141" s="220"/>
      <c r="T141" s="220"/>
      <c r="U141" s="220"/>
      <c r="V141" s="254">
        <v>0</v>
      </c>
      <c r="W141" s="254">
        <v>240</v>
      </c>
      <c r="X141" s="254">
        <v>0</v>
      </c>
      <c r="Y141" s="220">
        <v>51458.29</v>
      </c>
    </row>
    <row r="142" spans="2:25" s="194" customFormat="1">
      <c r="B142" s="254" t="s">
        <v>276</v>
      </c>
      <c r="C142" s="220" t="s">
        <v>836</v>
      </c>
      <c r="D142" s="220" t="s">
        <v>837</v>
      </c>
      <c r="E142" s="220" t="s">
        <v>838</v>
      </c>
      <c r="F142" s="254" t="s">
        <v>427</v>
      </c>
      <c r="G142" s="220"/>
      <c r="H142" s="220"/>
      <c r="I142" s="220"/>
      <c r="J142" s="220"/>
      <c r="K142" s="287"/>
      <c r="L142" s="287"/>
      <c r="M142" s="220">
        <v>0</v>
      </c>
      <c r="N142" s="220"/>
      <c r="O142" s="220">
        <v>0</v>
      </c>
      <c r="P142" s="220"/>
      <c r="Q142" s="220">
        <v>168</v>
      </c>
      <c r="R142" s="220"/>
      <c r="S142" s="220"/>
      <c r="T142" s="220"/>
      <c r="U142" s="220"/>
      <c r="V142" s="254">
        <v>0</v>
      </c>
      <c r="W142" s="254">
        <v>168</v>
      </c>
      <c r="X142" s="254">
        <v>0</v>
      </c>
      <c r="Y142" s="220">
        <v>36265.300000000003</v>
      </c>
    </row>
    <row r="143" spans="2:25" s="194" customFormat="1">
      <c r="B143" s="254" t="s">
        <v>276</v>
      </c>
      <c r="C143" s="220" t="s">
        <v>839</v>
      </c>
      <c r="D143" s="220" t="s">
        <v>840</v>
      </c>
      <c r="E143" s="220" t="s">
        <v>841</v>
      </c>
      <c r="F143" s="254" t="s">
        <v>427</v>
      </c>
      <c r="G143" s="220"/>
      <c r="H143" s="220"/>
      <c r="I143" s="220"/>
      <c r="J143" s="220"/>
      <c r="K143" s="287"/>
      <c r="L143" s="287"/>
      <c r="M143" s="220">
        <v>0</v>
      </c>
      <c r="N143" s="220"/>
      <c r="O143" s="220">
        <v>0</v>
      </c>
      <c r="P143" s="220"/>
      <c r="Q143" s="220">
        <v>216</v>
      </c>
      <c r="R143" s="220"/>
      <c r="S143" s="220"/>
      <c r="T143" s="220"/>
      <c r="U143" s="220"/>
      <c r="V143" s="254">
        <v>0</v>
      </c>
      <c r="W143" s="254">
        <v>216</v>
      </c>
      <c r="X143" s="254">
        <v>0</v>
      </c>
      <c r="Y143" s="220">
        <v>44836.92</v>
      </c>
    </row>
    <row r="144" spans="2:25" s="194" customFormat="1">
      <c r="B144" s="254" t="s">
        <v>276</v>
      </c>
      <c r="C144" s="220" t="s">
        <v>842</v>
      </c>
      <c r="D144" s="220" t="s">
        <v>843</v>
      </c>
      <c r="E144" s="220" t="s">
        <v>844</v>
      </c>
      <c r="F144" s="254" t="s">
        <v>427</v>
      </c>
      <c r="G144" s="220"/>
      <c r="H144" s="220"/>
      <c r="I144" s="220"/>
      <c r="J144" s="220"/>
      <c r="K144" s="287"/>
      <c r="L144" s="287"/>
      <c r="M144" s="220">
        <v>0</v>
      </c>
      <c r="N144" s="220"/>
      <c r="O144" s="220">
        <v>0</v>
      </c>
      <c r="P144" s="220"/>
      <c r="Q144" s="220">
        <v>228</v>
      </c>
      <c r="R144" s="220"/>
      <c r="S144" s="220"/>
      <c r="T144" s="220"/>
      <c r="U144" s="220"/>
      <c r="V144" s="254">
        <v>0</v>
      </c>
      <c r="W144" s="254">
        <v>228</v>
      </c>
      <c r="X144" s="254">
        <v>0</v>
      </c>
      <c r="Y144" s="220">
        <v>50194.39</v>
      </c>
    </row>
    <row r="145" spans="2:25" s="194" customFormat="1">
      <c r="B145" s="254" t="s">
        <v>276</v>
      </c>
      <c r="C145" s="220" t="s">
        <v>845</v>
      </c>
      <c r="D145" s="220" t="s">
        <v>846</v>
      </c>
      <c r="E145" s="220" t="s">
        <v>847</v>
      </c>
      <c r="F145" s="254" t="s">
        <v>427</v>
      </c>
      <c r="G145" s="220"/>
      <c r="H145" s="220"/>
      <c r="I145" s="220"/>
      <c r="J145" s="220"/>
      <c r="K145" s="287"/>
      <c r="L145" s="287"/>
      <c r="M145" s="220">
        <v>0</v>
      </c>
      <c r="N145" s="220"/>
      <c r="O145" s="220">
        <v>0</v>
      </c>
      <c r="P145" s="220"/>
      <c r="Q145" s="220">
        <v>144</v>
      </c>
      <c r="R145" s="220"/>
      <c r="S145" s="220"/>
      <c r="T145" s="220"/>
      <c r="U145" s="220"/>
      <c r="V145" s="254">
        <v>0</v>
      </c>
      <c r="W145" s="254">
        <v>144</v>
      </c>
      <c r="X145" s="254">
        <v>0</v>
      </c>
      <c r="Y145" s="220">
        <v>37803.269999999997</v>
      </c>
    </row>
    <row r="146" spans="2:25" s="194" customFormat="1">
      <c r="B146" s="254" t="s">
        <v>276</v>
      </c>
      <c r="C146" s="220" t="s">
        <v>848</v>
      </c>
      <c r="D146" s="220" t="s">
        <v>849</v>
      </c>
      <c r="E146" s="220" t="s">
        <v>850</v>
      </c>
      <c r="F146" s="254" t="s">
        <v>427</v>
      </c>
      <c r="G146" s="220"/>
      <c r="H146" s="220"/>
      <c r="I146" s="220"/>
      <c r="J146" s="220"/>
      <c r="K146" s="287"/>
      <c r="L146" s="287"/>
      <c r="M146" s="220">
        <v>0</v>
      </c>
      <c r="N146" s="220"/>
      <c r="O146" s="220">
        <v>0</v>
      </c>
      <c r="P146" s="220"/>
      <c r="Q146" s="220">
        <v>192</v>
      </c>
      <c r="R146" s="220"/>
      <c r="S146" s="220"/>
      <c r="T146" s="220"/>
      <c r="U146" s="220"/>
      <c r="V146" s="254">
        <v>0</v>
      </c>
      <c r="W146" s="254">
        <v>192</v>
      </c>
      <c r="X146" s="254">
        <v>0</v>
      </c>
      <c r="Y146" s="220">
        <v>40359.99</v>
      </c>
    </row>
    <row r="147" spans="2:25" s="194" customFormat="1">
      <c r="B147" s="254" t="s">
        <v>276</v>
      </c>
      <c r="C147" s="220" t="s">
        <v>851</v>
      </c>
      <c r="D147" s="220" t="s">
        <v>852</v>
      </c>
      <c r="E147" s="220" t="s">
        <v>853</v>
      </c>
      <c r="F147" s="254" t="s">
        <v>427</v>
      </c>
      <c r="G147" s="220"/>
      <c r="H147" s="220"/>
      <c r="I147" s="220"/>
      <c r="J147" s="220"/>
      <c r="K147" s="287"/>
      <c r="L147" s="287"/>
      <c r="M147" s="220">
        <v>0</v>
      </c>
      <c r="N147" s="220"/>
      <c r="O147" s="220">
        <v>0</v>
      </c>
      <c r="P147" s="220"/>
      <c r="Q147" s="220">
        <v>180</v>
      </c>
      <c r="R147" s="220"/>
      <c r="S147" s="220"/>
      <c r="T147" s="220"/>
      <c r="U147" s="220"/>
      <c r="V147" s="254">
        <v>0</v>
      </c>
      <c r="W147" s="254">
        <v>180</v>
      </c>
      <c r="X147" s="254">
        <v>0</v>
      </c>
      <c r="Y147" s="220">
        <v>45138.879999999997</v>
      </c>
    </row>
    <row r="148" spans="2:25" s="194" customFormat="1">
      <c r="B148" s="254" t="s">
        <v>276</v>
      </c>
      <c r="C148" s="220" t="s">
        <v>854</v>
      </c>
      <c r="D148" s="220" t="s">
        <v>855</v>
      </c>
      <c r="E148" s="220" t="s">
        <v>856</v>
      </c>
      <c r="F148" s="254" t="s">
        <v>427</v>
      </c>
      <c r="G148" s="220"/>
      <c r="H148" s="220"/>
      <c r="I148" s="220"/>
      <c r="J148" s="220"/>
      <c r="K148" s="287"/>
      <c r="L148" s="287"/>
      <c r="M148" s="220">
        <v>0</v>
      </c>
      <c r="N148" s="220"/>
      <c r="O148" s="220">
        <v>0</v>
      </c>
      <c r="P148" s="220"/>
      <c r="Q148" s="220">
        <v>120</v>
      </c>
      <c r="R148" s="220"/>
      <c r="S148" s="220"/>
      <c r="T148" s="220"/>
      <c r="U148" s="220"/>
      <c r="V148" s="254">
        <v>0</v>
      </c>
      <c r="W148" s="254">
        <v>120</v>
      </c>
      <c r="X148" s="254">
        <v>0</v>
      </c>
      <c r="Y148" s="220">
        <v>28671.79</v>
      </c>
    </row>
    <row r="149" spans="2:25" s="194" customFormat="1">
      <c r="B149" s="254" t="s">
        <v>276</v>
      </c>
      <c r="C149" s="220" t="s">
        <v>857</v>
      </c>
      <c r="D149" s="220" t="s">
        <v>858</v>
      </c>
      <c r="E149" s="220" t="s">
        <v>859</v>
      </c>
      <c r="F149" s="254" t="s">
        <v>427</v>
      </c>
      <c r="G149" s="220"/>
      <c r="H149" s="220"/>
      <c r="I149" s="220"/>
      <c r="J149" s="220"/>
      <c r="K149" s="287"/>
      <c r="L149" s="287"/>
      <c r="M149" s="220">
        <v>0</v>
      </c>
      <c r="N149" s="220"/>
      <c r="O149" s="220">
        <v>0</v>
      </c>
      <c r="P149" s="220"/>
      <c r="Q149" s="220">
        <v>120</v>
      </c>
      <c r="R149" s="220"/>
      <c r="S149" s="220"/>
      <c r="T149" s="220"/>
      <c r="U149" s="220"/>
      <c r="V149" s="254">
        <v>0</v>
      </c>
      <c r="W149" s="254">
        <v>120</v>
      </c>
      <c r="X149" s="254">
        <v>0</v>
      </c>
      <c r="Y149" s="220">
        <v>20997.72</v>
      </c>
    </row>
    <row r="150" spans="2:25" s="194" customFormat="1">
      <c r="B150" s="254" t="s">
        <v>276</v>
      </c>
      <c r="C150" s="220" t="s">
        <v>860</v>
      </c>
      <c r="D150" s="220" t="s">
        <v>861</v>
      </c>
      <c r="E150" s="220" t="s">
        <v>862</v>
      </c>
      <c r="F150" s="254" t="s">
        <v>427</v>
      </c>
      <c r="G150" s="220"/>
      <c r="H150" s="220"/>
      <c r="I150" s="220"/>
      <c r="J150" s="220"/>
      <c r="K150" s="287"/>
      <c r="L150" s="287"/>
      <c r="M150" s="220">
        <v>0</v>
      </c>
      <c r="N150" s="220"/>
      <c r="O150" s="220">
        <v>0</v>
      </c>
      <c r="P150" s="220"/>
      <c r="Q150" s="220">
        <v>180</v>
      </c>
      <c r="R150" s="220"/>
      <c r="S150" s="220"/>
      <c r="T150" s="220"/>
      <c r="U150" s="220"/>
      <c r="V150" s="254">
        <v>0</v>
      </c>
      <c r="W150" s="254">
        <v>180</v>
      </c>
      <c r="X150" s="254">
        <v>0</v>
      </c>
      <c r="Y150" s="220">
        <v>53108.68</v>
      </c>
    </row>
    <row r="151" spans="2:25" s="194" customFormat="1">
      <c r="B151" s="254" t="s">
        <v>276</v>
      </c>
      <c r="C151" s="220" t="s">
        <v>863</v>
      </c>
      <c r="D151" s="220" t="s">
        <v>864</v>
      </c>
      <c r="E151" s="220" t="s">
        <v>865</v>
      </c>
      <c r="F151" s="254" t="s">
        <v>427</v>
      </c>
      <c r="G151" s="220"/>
      <c r="H151" s="220"/>
      <c r="I151" s="220"/>
      <c r="J151" s="220"/>
      <c r="K151" s="287"/>
      <c r="L151" s="287"/>
      <c r="M151" s="220">
        <v>0</v>
      </c>
      <c r="N151" s="220"/>
      <c r="O151" s="220">
        <v>0</v>
      </c>
      <c r="P151" s="220"/>
      <c r="Q151" s="220">
        <v>72</v>
      </c>
      <c r="R151" s="220"/>
      <c r="S151" s="220"/>
      <c r="T151" s="220"/>
      <c r="U151" s="220"/>
      <c r="V151" s="254">
        <v>0</v>
      </c>
      <c r="W151" s="254">
        <v>72</v>
      </c>
      <c r="X151" s="254">
        <v>0</v>
      </c>
      <c r="Y151" s="220">
        <v>18133.830000000002</v>
      </c>
    </row>
    <row r="152" spans="2:25" s="194" customFormat="1">
      <c r="B152" s="254" t="s">
        <v>276</v>
      </c>
      <c r="C152" s="220" t="s">
        <v>866</v>
      </c>
      <c r="D152" s="220" t="s">
        <v>867</v>
      </c>
      <c r="E152" s="220" t="s">
        <v>868</v>
      </c>
      <c r="F152" s="254" t="s">
        <v>427</v>
      </c>
      <c r="G152" s="220"/>
      <c r="H152" s="220"/>
      <c r="I152" s="220"/>
      <c r="J152" s="220"/>
      <c r="K152" s="287"/>
      <c r="L152" s="287"/>
      <c r="M152" s="220">
        <v>0</v>
      </c>
      <c r="N152" s="220"/>
      <c r="O152" s="220">
        <v>0</v>
      </c>
      <c r="P152" s="220"/>
      <c r="Q152" s="220">
        <v>192</v>
      </c>
      <c r="R152" s="220"/>
      <c r="S152" s="220"/>
      <c r="T152" s="220"/>
      <c r="U152" s="220"/>
      <c r="V152" s="254">
        <v>0</v>
      </c>
      <c r="W152" s="254">
        <v>192</v>
      </c>
      <c r="X152" s="254">
        <v>0</v>
      </c>
      <c r="Y152" s="220">
        <v>42236.59</v>
      </c>
    </row>
    <row r="153" spans="2:25" s="194" customFormat="1">
      <c r="B153" s="254" t="s">
        <v>276</v>
      </c>
      <c r="C153" s="220" t="s">
        <v>869</v>
      </c>
      <c r="D153" s="220" t="s">
        <v>870</v>
      </c>
      <c r="E153" s="220" t="s">
        <v>871</v>
      </c>
      <c r="F153" s="254" t="s">
        <v>427</v>
      </c>
      <c r="G153" s="220"/>
      <c r="H153" s="220"/>
      <c r="I153" s="220"/>
      <c r="J153" s="220"/>
      <c r="K153" s="287"/>
      <c r="L153" s="287"/>
      <c r="M153" s="220">
        <v>0</v>
      </c>
      <c r="N153" s="220"/>
      <c r="O153" s="220">
        <v>0</v>
      </c>
      <c r="P153" s="220"/>
      <c r="Q153" s="220">
        <v>180</v>
      </c>
      <c r="R153" s="220"/>
      <c r="S153" s="220"/>
      <c r="T153" s="220"/>
      <c r="U153" s="220"/>
      <c r="V153" s="254">
        <v>0</v>
      </c>
      <c r="W153" s="254">
        <v>180</v>
      </c>
      <c r="X153" s="254">
        <v>0</v>
      </c>
      <c r="Y153" s="220">
        <v>35350.410000000003</v>
      </c>
    </row>
    <row r="154" spans="2:25" s="194" customFormat="1">
      <c r="B154" s="254" t="s">
        <v>276</v>
      </c>
      <c r="C154" s="220" t="s">
        <v>872</v>
      </c>
      <c r="D154" s="220" t="s">
        <v>873</v>
      </c>
      <c r="E154" s="220" t="s">
        <v>874</v>
      </c>
      <c r="F154" s="254" t="s">
        <v>427</v>
      </c>
      <c r="G154" s="220"/>
      <c r="H154" s="220"/>
      <c r="I154" s="220"/>
      <c r="J154" s="220"/>
      <c r="K154" s="287"/>
      <c r="L154" s="287"/>
      <c r="M154" s="220">
        <v>0</v>
      </c>
      <c r="N154" s="220"/>
      <c r="O154" s="220">
        <v>0</v>
      </c>
      <c r="P154" s="220"/>
      <c r="Q154" s="220">
        <v>240</v>
      </c>
      <c r="R154" s="220"/>
      <c r="S154" s="220"/>
      <c r="T154" s="220"/>
      <c r="U154" s="220"/>
      <c r="V154" s="254">
        <v>0</v>
      </c>
      <c r="W154" s="254">
        <v>240</v>
      </c>
      <c r="X154" s="254">
        <v>0</v>
      </c>
      <c r="Y154" s="220">
        <v>60185.17</v>
      </c>
    </row>
    <row r="155" spans="2:25" s="194" customFormat="1">
      <c r="B155" s="254" t="s">
        <v>276</v>
      </c>
      <c r="C155" s="220" t="s">
        <v>875</v>
      </c>
      <c r="D155" s="220" t="s">
        <v>876</v>
      </c>
      <c r="E155" s="220" t="s">
        <v>877</v>
      </c>
      <c r="F155" s="254" t="s">
        <v>427</v>
      </c>
      <c r="G155" s="220"/>
      <c r="H155" s="220"/>
      <c r="I155" s="220"/>
      <c r="J155" s="220"/>
      <c r="K155" s="287"/>
      <c r="L155" s="287"/>
      <c r="M155" s="220">
        <v>0</v>
      </c>
      <c r="N155" s="220"/>
      <c r="O155" s="220">
        <v>0</v>
      </c>
      <c r="P155" s="220"/>
      <c r="Q155" s="220">
        <v>108</v>
      </c>
      <c r="R155" s="220"/>
      <c r="S155" s="220"/>
      <c r="T155" s="220"/>
      <c r="U155" s="220"/>
      <c r="V155" s="254">
        <v>0</v>
      </c>
      <c r="W155" s="254">
        <v>108</v>
      </c>
      <c r="X155" s="254">
        <v>0</v>
      </c>
      <c r="Y155" s="220">
        <v>21839.3</v>
      </c>
    </row>
    <row r="156" spans="2:25" s="194" customFormat="1">
      <c r="B156" s="254" t="s">
        <v>276</v>
      </c>
      <c r="C156" s="220" t="s">
        <v>878</v>
      </c>
      <c r="D156" s="220" t="s">
        <v>879</v>
      </c>
      <c r="E156" s="220" t="s">
        <v>880</v>
      </c>
      <c r="F156" s="254" t="s">
        <v>427</v>
      </c>
      <c r="G156" s="220"/>
      <c r="H156" s="220"/>
      <c r="I156" s="220"/>
      <c r="J156" s="220"/>
      <c r="K156" s="287"/>
      <c r="L156" s="287"/>
      <c r="M156" s="220">
        <v>0</v>
      </c>
      <c r="N156" s="220"/>
      <c r="O156" s="220">
        <v>0</v>
      </c>
      <c r="P156" s="220"/>
      <c r="Q156" s="220">
        <v>180</v>
      </c>
      <c r="R156" s="220"/>
      <c r="S156" s="220"/>
      <c r="T156" s="220"/>
      <c r="U156" s="220"/>
      <c r="V156" s="254">
        <v>0</v>
      </c>
      <c r="W156" s="254">
        <v>180</v>
      </c>
      <c r="X156" s="254">
        <v>0</v>
      </c>
      <c r="Y156" s="220">
        <v>44703.34</v>
      </c>
    </row>
    <row r="157" spans="2:25" s="194" customFormat="1">
      <c r="B157" s="254" t="s">
        <v>276</v>
      </c>
      <c r="C157" s="220" t="s">
        <v>881</v>
      </c>
      <c r="D157" s="220" t="s">
        <v>882</v>
      </c>
      <c r="E157" s="220" t="s">
        <v>883</v>
      </c>
      <c r="F157" s="254" t="s">
        <v>427</v>
      </c>
      <c r="G157" s="220"/>
      <c r="H157" s="220"/>
      <c r="I157" s="220"/>
      <c r="J157" s="220"/>
      <c r="K157" s="287"/>
      <c r="L157" s="287"/>
      <c r="M157" s="220">
        <v>0</v>
      </c>
      <c r="N157" s="220"/>
      <c r="O157" s="220">
        <v>0</v>
      </c>
      <c r="P157" s="220"/>
      <c r="Q157" s="220">
        <v>120</v>
      </c>
      <c r="R157" s="220"/>
      <c r="S157" s="220"/>
      <c r="T157" s="220"/>
      <c r="U157" s="220"/>
      <c r="V157" s="254">
        <v>0</v>
      </c>
      <c r="W157" s="254">
        <v>120</v>
      </c>
      <c r="X157" s="254">
        <v>0</v>
      </c>
      <c r="Y157" s="220">
        <v>38819.47</v>
      </c>
    </row>
    <row r="158" spans="2:25" s="194" customFormat="1">
      <c r="B158" s="254" t="s">
        <v>276</v>
      </c>
      <c r="C158" s="220" t="s">
        <v>884</v>
      </c>
      <c r="D158" s="220" t="s">
        <v>885</v>
      </c>
      <c r="E158" s="220" t="s">
        <v>886</v>
      </c>
      <c r="F158" s="254" t="s">
        <v>427</v>
      </c>
      <c r="G158" s="220"/>
      <c r="H158" s="220"/>
      <c r="I158" s="220"/>
      <c r="J158" s="220"/>
      <c r="K158" s="287"/>
      <c r="L158" s="287"/>
      <c r="M158" s="220">
        <v>0</v>
      </c>
      <c r="N158" s="220"/>
      <c r="O158" s="220">
        <v>0</v>
      </c>
      <c r="P158" s="220"/>
      <c r="Q158" s="220">
        <v>240</v>
      </c>
      <c r="R158" s="220"/>
      <c r="S158" s="220"/>
      <c r="T158" s="220"/>
      <c r="U158" s="220"/>
      <c r="V158" s="254">
        <v>0</v>
      </c>
      <c r="W158" s="254">
        <v>240</v>
      </c>
      <c r="X158" s="254">
        <v>0</v>
      </c>
      <c r="Y158" s="220">
        <v>59903.4</v>
      </c>
    </row>
    <row r="159" spans="2:25" s="194" customFormat="1">
      <c r="B159" s="254" t="s">
        <v>276</v>
      </c>
      <c r="C159" s="220" t="s">
        <v>887</v>
      </c>
      <c r="D159" s="220" t="s">
        <v>888</v>
      </c>
      <c r="E159" s="220" t="s">
        <v>889</v>
      </c>
      <c r="F159" s="254" t="s">
        <v>427</v>
      </c>
      <c r="G159" s="220"/>
      <c r="H159" s="220"/>
      <c r="I159" s="220"/>
      <c r="J159" s="220"/>
      <c r="K159" s="287"/>
      <c r="L159" s="287"/>
      <c r="M159" s="220">
        <v>0</v>
      </c>
      <c r="N159" s="220"/>
      <c r="O159" s="220">
        <v>0</v>
      </c>
      <c r="P159" s="220"/>
      <c r="Q159" s="220">
        <v>168</v>
      </c>
      <c r="R159" s="220"/>
      <c r="S159" s="220"/>
      <c r="T159" s="220"/>
      <c r="U159" s="220"/>
      <c r="V159" s="254">
        <v>0</v>
      </c>
      <c r="W159" s="254">
        <v>168</v>
      </c>
      <c r="X159" s="254">
        <v>0</v>
      </c>
      <c r="Y159" s="220">
        <v>43786.76</v>
      </c>
    </row>
    <row r="160" spans="2:25" s="194" customFormat="1">
      <c r="B160" s="254" t="s">
        <v>276</v>
      </c>
      <c r="C160" s="220" t="s">
        <v>890</v>
      </c>
      <c r="D160" s="220" t="s">
        <v>891</v>
      </c>
      <c r="E160" s="220" t="s">
        <v>892</v>
      </c>
      <c r="F160" s="254" t="s">
        <v>427</v>
      </c>
      <c r="G160" s="220"/>
      <c r="H160" s="220"/>
      <c r="I160" s="220"/>
      <c r="J160" s="220"/>
      <c r="K160" s="287"/>
      <c r="L160" s="287"/>
      <c r="M160" s="220">
        <v>0</v>
      </c>
      <c r="N160" s="220"/>
      <c r="O160" s="220">
        <v>0</v>
      </c>
      <c r="P160" s="220"/>
      <c r="Q160" s="220">
        <v>240</v>
      </c>
      <c r="R160" s="220"/>
      <c r="S160" s="220"/>
      <c r="T160" s="220"/>
      <c r="U160" s="220"/>
      <c r="V160" s="254">
        <v>0</v>
      </c>
      <c r="W160" s="254">
        <v>240</v>
      </c>
      <c r="X160" s="254">
        <v>0</v>
      </c>
      <c r="Y160" s="220">
        <v>58903.24</v>
      </c>
    </row>
    <row r="161" spans="2:25" s="194" customFormat="1">
      <c r="B161" s="254" t="s">
        <v>276</v>
      </c>
      <c r="C161" s="220" t="s">
        <v>893</v>
      </c>
      <c r="D161" s="220" t="s">
        <v>894</v>
      </c>
      <c r="E161" s="220" t="s">
        <v>895</v>
      </c>
      <c r="F161" s="254" t="s">
        <v>427</v>
      </c>
      <c r="G161" s="220"/>
      <c r="H161" s="220"/>
      <c r="I161" s="220"/>
      <c r="J161" s="220"/>
      <c r="K161" s="287"/>
      <c r="L161" s="287"/>
      <c r="M161" s="220">
        <v>0</v>
      </c>
      <c r="N161" s="220"/>
      <c r="O161" s="220">
        <v>0</v>
      </c>
      <c r="P161" s="220"/>
      <c r="Q161" s="220">
        <v>240</v>
      </c>
      <c r="R161" s="220"/>
      <c r="S161" s="220"/>
      <c r="T161" s="220"/>
      <c r="U161" s="220"/>
      <c r="V161" s="254">
        <v>0</v>
      </c>
      <c r="W161" s="254">
        <v>240</v>
      </c>
      <c r="X161" s="254">
        <v>0</v>
      </c>
      <c r="Y161" s="220">
        <v>60185.17</v>
      </c>
    </row>
    <row r="162" spans="2:25" s="194" customFormat="1">
      <c r="B162" s="254" t="s">
        <v>276</v>
      </c>
      <c r="C162" s="220" t="s">
        <v>896</v>
      </c>
      <c r="D162" s="220" t="s">
        <v>897</v>
      </c>
      <c r="E162" s="220" t="s">
        <v>898</v>
      </c>
      <c r="F162" s="254" t="s">
        <v>427</v>
      </c>
      <c r="G162" s="220"/>
      <c r="H162" s="220"/>
      <c r="I162" s="220"/>
      <c r="J162" s="220"/>
      <c r="K162" s="287"/>
      <c r="L162" s="287"/>
      <c r="M162" s="220">
        <v>0</v>
      </c>
      <c r="N162" s="220"/>
      <c r="O162" s="220">
        <v>0</v>
      </c>
      <c r="P162" s="220"/>
      <c r="Q162" s="220">
        <v>72</v>
      </c>
      <c r="R162" s="220"/>
      <c r="S162" s="220"/>
      <c r="T162" s="220"/>
      <c r="U162" s="220"/>
      <c r="V162" s="254">
        <v>0</v>
      </c>
      <c r="W162" s="254">
        <v>72</v>
      </c>
      <c r="X162" s="254">
        <v>0</v>
      </c>
      <c r="Y162" s="220">
        <v>16514.38</v>
      </c>
    </row>
    <row r="163" spans="2:25" s="194" customFormat="1">
      <c r="B163" s="254" t="s">
        <v>276</v>
      </c>
      <c r="C163" s="220" t="s">
        <v>899</v>
      </c>
      <c r="D163" s="220" t="s">
        <v>900</v>
      </c>
      <c r="E163" s="220" t="s">
        <v>901</v>
      </c>
      <c r="F163" s="254" t="s">
        <v>427</v>
      </c>
      <c r="G163" s="220"/>
      <c r="H163" s="220"/>
      <c r="I163" s="220"/>
      <c r="J163" s="220"/>
      <c r="K163" s="287"/>
      <c r="L163" s="287"/>
      <c r="M163" s="220">
        <v>0</v>
      </c>
      <c r="N163" s="220"/>
      <c r="O163" s="220">
        <v>0</v>
      </c>
      <c r="P163" s="220"/>
      <c r="Q163" s="220">
        <v>180</v>
      </c>
      <c r="R163" s="220"/>
      <c r="S163" s="220"/>
      <c r="T163" s="220"/>
      <c r="U163" s="220"/>
      <c r="V163" s="254">
        <v>0</v>
      </c>
      <c r="W163" s="254">
        <v>180</v>
      </c>
      <c r="X163" s="254">
        <v>0</v>
      </c>
      <c r="Y163" s="220">
        <v>45138.879999999997</v>
      </c>
    </row>
    <row r="164" spans="2:25" s="194" customFormat="1">
      <c r="B164" s="254" t="s">
        <v>276</v>
      </c>
      <c r="C164" s="220" t="s">
        <v>902</v>
      </c>
      <c r="D164" s="220" t="s">
        <v>903</v>
      </c>
      <c r="E164" s="220" t="s">
        <v>904</v>
      </c>
      <c r="F164" s="254" t="s">
        <v>427</v>
      </c>
      <c r="G164" s="220"/>
      <c r="H164" s="220"/>
      <c r="I164" s="220"/>
      <c r="J164" s="220"/>
      <c r="K164" s="287"/>
      <c r="L164" s="287"/>
      <c r="M164" s="220">
        <v>0</v>
      </c>
      <c r="N164" s="220"/>
      <c r="O164" s="220">
        <v>0</v>
      </c>
      <c r="P164" s="220"/>
      <c r="Q164" s="220">
        <v>192</v>
      </c>
      <c r="R164" s="220"/>
      <c r="S164" s="220"/>
      <c r="T164" s="220"/>
      <c r="U164" s="220"/>
      <c r="V164" s="254">
        <v>0</v>
      </c>
      <c r="W164" s="254">
        <v>192</v>
      </c>
      <c r="X164" s="254">
        <v>0</v>
      </c>
      <c r="Y164" s="220">
        <v>40436.239999999998</v>
      </c>
    </row>
    <row r="165" spans="2:25" s="194" customFormat="1">
      <c r="B165" s="254" t="s">
        <v>276</v>
      </c>
      <c r="C165" s="220" t="s">
        <v>905</v>
      </c>
      <c r="D165" s="220" t="s">
        <v>906</v>
      </c>
      <c r="E165" s="220" t="s">
        <v>907</v>
      </c>
      <c r="F165" s="254" t="s">
        <v>427</v>
      </c>
      <c r="G165" s="220"/>
      <c r="H165" s="220"/>
      <c r="I165" s="220"/>
      <c r="J165" s="220"/>
      <c r="K165" s="287"/>
      <c r="L165" s="287"/>
      <c r="M165" s="220">
        <v>0</v>
      </c>
      <c r="N165" s="220"/>
      <c r="O165" s="220">
        <v>0</v>
      </c>
      <c r="P165" s="220"/>
      <c r="Q165" s="220">
        <v>192</v>
      </c>
      <c r="R165" s="220"/>
      <c r="S165" s="220"/>
      <c r="T165" s="220"/>
      <c r="U165" s="220"/>
      <c r="V165" s="254">
        <v>0</v>
      </c>
      <c r="W165" s="254">
        <v>192</v>
      </c>
      <c r="X165" s="254">
        <v>0</v>
      </c>
      <c r="Y165" s="220">
        <v>46878.05</v>
      </c>
    </row>
    <row r="166" spans="2:25" s="194" customFormat="1">
      <c r="B166" s="254" t="s">
        <v>276</v>
      </c>
      <c r="C166" s="220" t="s">
        <v>908</v>
      </c>
      <c r="D166" s="220" t="s">
        <v>909</v>
      </c>
      <c r="E166" s="220" t="s">
        <v>910</v>
      </c>
      <c r="F166" s="254" t="s">
        <v>427</v>
      </c>
      <c r="G166" s="220"/>
      <c r="H166" s="220"/>
      <c r="I166" s="220"/>
      <c r="J166" s="220"/>
      <c r="K166" s="287"/>
      <c r="L166" s="287"/>
      <c r="M166" s="220">
        <v>0</v>
      </c>
      <c r="N166" s="220"/>
      <c r="O166" s="220">
        <v>0</v>
      </c>
      <c r="P166" s="220"/>
      <c r="Q166" s="220">
        <v>240</v>
      </c>
      <c r="R166" s="220"/>
      <c r="S166" s="220"/>
      <c r="T166" s="220"/>
      <c r="U166" s="220"/>
      <c r="V166" s="254">
        <v>0</v>
      </c>
      <c r="W166" s="254">
        <v>240</v>
      </c>
      <c r="X166" s="254">
        <v>0</v>
      </c>
      <c r="Y166" s="220">
        <v>52673.65</v>
      </c>
    </row>
    <row r="167" spans="2:25" s="194" customFormat="1">
      <c r="B167" s="254" t="s">
        <v>276</v>
      </c>
      <c r="C167" s="220" t="s">
        <v>911</v>
      </c>
      <c r="D167" s="220" t="s">
        <v>912</v>
      </c>
      <c r="E167" s="220" t="s">
        <v>913</v>
      </c>
      <c r="F167" s="254" t="s">
        <v>427</v>
      </c>
      <c r="G167" s="220"/>
      <c r="H167" s="220"/>
      <c r="I167" s="220"/>
      <c r="J167" s="220"/>
      <c r="K167" s="287"/>
      <c r="L167" s="287"/>
      <c r="M167" s="220">
        <v>0</v>
      </c>
      <c r="N167" s="220"/>
      <c r="O167" s="220">
        <v>0</v>
      </c>
      <c r="P167" s="220"/>
      <c r="Q167" s="220">
        <v>120</v>
      </c>
      <c r="R167" s="220"/>
      <c r="S167" s="220"/>
      <c r="T167" s="220"/>
      <c r="U167" s="220"/>
      <c r="V167" s="254">
        <v>0</v>
      </c>
      <c r="W167" s="254">
        <v>120</v>
      </c>
      <c r="X167" s="254">
        <v>0</v>
      </c>
      <c r="Y167" s="220">
        <v>47546.35</v>
      </c>
    </row>
    <row r="168" spans="2:25" s="194" customFormat="1">
      <c r="B168" s="254" t="s">
        <v>276</v>
      </c>
      <c r="C168" s="220" t="s">
        <v>914</v>
      </c>
      <c r="D168" s="220" t="s">
        <v>915</v>
      </c>
      <c r="E168" s="220" t="s">
        <v>916</v>
      </c>
      <c r="F168" s="254" t="s">
        <v>427</v>
      </c>
      <c r="G168" s="220"/>
      <c r="H168" s="220"/>
      <c r="I168" s="220"/>
      <c r="J168" s="220"/>
      <c r="K168" s="287"/>
      <c r="L168" s="287"/>
      <c r="M168" s="220">
        <v>0</v>
      </c>
      <c r="N168" s="220"/>
      <c r="O168" s="220">
        <v>0</v>
      </c>
      <c r="P168" s="220"/>
      <c r="Q168" s="220">
        <v>240</v>
      </c>
      <c r="R168" s="220"/>
      <c r="S168" s="220"/>
      <c r="T168" s="220"/>
      <c r="U168" s="220"/>
      <c r="V168" s="254">
        <v>0</v>
      </c>
      <c r="W168" s="254">
        <v>240</v>
      </c>
      <c r="X168" s="254">
        <v>0</v>
      </c>
      <c r="Y168" s="220">
        <v>54369.46</v>
      </c>
    </row>
    <row r="169" spans="2:25" s="194" customFormat="1">
      <c r="B169" s="254" t="s">
        <v>276</v>
      </c>
      <c r="C169" s="220" t="s">
        <v>917</v>
      </c>
      <c r="D169" s="220" t="s">
        <v>918</v>
      </c>
      <c r="E169" s="220" t="s">
        <v>919</v>
      </c>
      <c r="F169" s="254" t="s">
        <v>427</v>
      </c>
      <c r="G169" s="220"/>
      <c r="H169" s="220"/>
      <c r="I169" s="220"/>
      <c r="J169" s="220"/>
      <c r="K169" s="287"/>
      <c r="L169" s="287"/>
      <c r="M169" s="220">
        <v>0</v>
      </c>
      <c r="N169" s="220"/>
      <c r="O169" s="220">
        <v>0</v>
      </c>
      <c r="P169" s="220"/>
      <c r="Q169" s="220">
        <v>96</v>
      </c>
      <c r="R169" s="220"/>
      <c r="S169" s="220"/>
      <c r="T169" s="220"/>
      <c r="U169" s="220"/>
      <c r="V169" s="254">
        <v>0</v>
      </c>
      <c r="W169" s="254">
        <v>96</v>
      </c>
      <c r="X169" s="254">
        <v>0</v>
      </c>
      <c r="Y169" s="220">
        <v>18265.48</v>
      </c>
    </row>
    <row r="170" spans="2:25" s="194" customFormat="1">
      <c r="B170" s="254" t="s">
        <v>276</v>
      </c>
      <c r="C170" s="220" t="s">
        <v>920</v>
      </c>
      <c r="D170" s="220" t="s">
        <v>921</v>
      </c>
      <c r="E170" s="220" t="s">
        <v>922</v>
      </c>
      <c r="F170" s="254" t="s">
        <v>427</v>
      </c>
      <c r="G170" s="220"/>
      <c r="H170" s="220"/>
      <c r="I170" s="220"/>
      <c r="J170" s="220"/>
      <c r="K170" s="287"/>
      <c r="L170" s="287"/>
      <c r="M170" s="220">
        <v>0</v>
      </c>
      <c r="N170" s="220"/>
      <c r="O170" s="220">
        <v>0</v>
      </c>
      <c r="P170" s="220"/>
      <c r="Q170" s="220">
        <v>108</v>
      </c>
      <c r="R170" s="220"/>
      <c r="S170" s="220"/>
      <c r="T170" s="220"/>
      <c r="U170" s="220"/>
      <c r="V170" s="254">
        <v>0</v>
      </c>
      <c r="W170" s="254">
        <v>108</v>
      </c>
      <c r="X170" s="254">
        <v>0</v>
      </c>
      <c r="Y170" s="220">
        <v>30431.13</v>
      </c>
    </row>
    <row r="171" spans="2:25" s="194" customFormat="1">
      <c r="B171" s="254" t="s">
        <v>276</v>
      </c>
      <c r="C171" s="220" t="s">
        <v>923</v>
      </c>
      <c r="D171" s="220" t="s">
        <v>924</v>
      </c>
      <c r="E171" s="220" t="s">
        <v>925</v>
      </c>
      <c r="F171" s="254" t="s">
        <v>427</v>
      </c>
      <c r="G171" s="220"/>
      <c r="H171" s="220"/>
      <c r="I171" s="220"/>
      <c r="J171" s="220"/>
      <c r="K171" s="287"/>
      <c r="L171" s="287"/>
      <c r="M171" s="220">
        <v>0</v>
      </c>
      <c r="N171" s="220"/>
      <c r="O171" s="220">
        <v>0</v>
      </c>
      <c r="P171" s="220"/>
      <c r="Q171" s="220">
        <v>180</v>
      </c>
      <c r="R171" s="220"/>
      <c r="S171" s="220"/>
      <c r="T171" s="220"/>
      <c r="U171" s="220"/>
      <c r="V171" s="254">
        <v>0</v>
      </c>
      <c r="W171" s="254">
        <v>180</v>
      </c>
      <c r="X171" s="254">
        <v>0</v>
      </c>
      <c r="Y171" s="220">
        <v>42366.53</v>
      </c>
    </row>
    <row r="172" spans="2:25" s="194" customFormat="1">
      <c r="B172" s="254" t="s">
        <v>276</v>
      </c>
      <c r="C172" s="220" t="s">
        <v>926</v>
      </c>
      <c r="D172" s="220" t="s">
        <v>927</v>
      </c>
      <c r="E172" s="220" t="s">
        <v>928</v>
      </c>
      <c r="F172" s="254" t="s">
        <v>427</v>
      </c>
      <c r="G172" s="220"/>
      <c r="H172" s="220"/>
      <c r="I172" s="220"/>
      <c r="J172" s="220"/>
      <c r="K172" s="287"/>
      <c r="L172" s="287"/>
      <c r="M172" s="220">
        <v>0</v>
      </c>
      <c r="N172" s="220"/>
      <c r="O172" s="220">
        <v>0</v>
      </c>
      <c r="P172" s="220"/>
      <c r="Q172" s="220">
        <v>216</v>
      </c>
      <c r="R172" s="220"/>
      <c r="S172" s="220"/>
      <c r="T172" s="220"/>
      <c r="U172" s="220"/>
      <c r="V172" s="254">
        <v>0</v>
      </c>
      <c r="W172" s="254">
        <v>216</v>
      </c>
      <c r="X172" s="254">
        <v>0</v>
      </c>
      <c r="Y172" s="220">
        <v>54807.61</v>
      </c>
    </row>
    <row r="173" spans="2:25" s="194" customFormat="1">
      <c r="B173" s="254" t="s">
        <v>276</v>
      </c>
      <c r="C173" s="220" t="s">
        <v>929</v>
      </c>
      <c r="D173" s="220" t="s">
        <v>930</v>
      </c>
      <c r="E173" s="220" t="s">
        <v>931</v>
      </c>
      <c r="F173" s="254" t="s">
        <v>427</v>
      </c>
      <c r="G173" s="220"/>
      <c r="H173" s="220"/>
      <c r="I173" s="220"/>
      <c r="J173" s="220"/>
      <c r="K173" s="287"/>
      <c r="L173" s="287"/>
      <c r="M173" s="220">
        <v>0</v>
      </c>
      <c r="N173" s="220"/>
      <c r="O173" s="220">
        <v>0</v>
      </c>
      <c r="P173" s="220"/>
      <c r="Q173" s="220">
        <v>84</v>
      </c>
      <c r="R173" s="220"/>
      <c r="S173" s="220"/>
      <c r="T173" s="220"/>
      <c r="U173" s="220"/>
      <c r="V173" s="254">
        <v>0</v>
      </c>
      <c r="W173" s="254">
        <v>84</v>
      </c>
      <c r="X173" s="254">
        <v>0</v>
      </c>
      <c r="Y173" s="220">
        <v>19649.55</v>
      </c>
    </row>
    <row r="174" spans="2:25" s="194" customFormat="1">
      <c r="B174" s="254" t="s">
        <v>276</v>
      </c>
      <c r="C174" s="220" t="s">
        <v>932</v>
      </c>
      <c r="D174" s="220" t="s">
        <v>933</v>
      </c>
      <c r="E174" s="220" t="s">
        <v>934</v>
      </c>
      <c r="F174" s="254" t="s">
        <v>427</v>
      </c>
      <c r="G174" s="220"/>
      <c r="H174" s="220"/>
      <c r="I174" s="220"/>
      <c r="J174" s="220"/>
      <c r="K174" s="287"/>
      <c r="L174" s="287"/>
      <c r="M174" s="220">
        <v>0</v>
      </c>
      <c r="N174" s="220"/>
      <c r="O174" s="220">
        <v>0</v>
      </c>
      <c r="P174" s="220"/>
      <c r="Q174" s="220">
        <v>168</v>
      </c>
      <c r="R174" s="220"/>
      <c r="S174" s="220"/>
      <c r="T174" s="220"/>
      <c r="U174" s="220"/>
      <c r="V174" s="254">
        <v>0</v>
      </c>
      <c r="W174" s="254">
        <v>168</v>
      </c>
      <c r="X174" s="254">
        <v>0</v>
      </c>
      <c r="Y174" s="220">
        <v>12701.82</v>
      </c>
    </row>
    <row r="175" spans="2:25" s="194" customFormat="1">
      <c r="B175" s="254" t="s">
        <v>276</v>
      </c>
      <c r="C175" s="220" t="s">
        <v>935</v>
      </c>
      <c r="D175" s="220" t="s">
        <v>936</v>
      </c>
      <c r="E175" s="220" t="s">
        <v>937</v>
      </c>
      <c r="F175" s="254" t="s">
        <v>427</v>
      </c>
      <c r="G175" s="220"/>
      <c r="H175" s="220"/>
      <c r="I175" s="220"/>
      <c r="J175" s="220"/>
      <c r="K175" s="287"/>
      <c r="L175" s="287"/>
      <c r="M175" s="220">
        <v>0</v>
      </c>
      <c r="N175" s="220"/>
      <c r="O175" s="220">
        <v>0</v>
      </c>
      <c r="P175" s="220"/>
      <c r="Q175" s="220">
        <v>144</v>
      </c>
      <c r="R175" s="220"/>
      <c r="S175" s="220"/>
      <c r="T175" s="220"/>
      <c r="U175" s="220"/>
      <c r="V175" s="254">
        <v>0</v>
      </c>
      <c r="W175" s="254">
        <v>144</v>
      </c>
      <c r="X175" s="254">
        <v>0</v>
      </c>
      <c r="Y175" s="220">
        <v>12240.9</v>
      </c>
    </row>
    <row r="176" spans="2:25" s="194" customFormat="1">
      <c r="B176" s="254" t="s">
        <v>276</v>
      </c>
      <c r="C176" s="220" t="s">
        <v>938</v>
      </c>
      <c r="D176" s="220" t="s">
        <v>939</v>
      </c>
      <c r="E176" s="220" t="s">
        <v>940</v>
      </c>
      <c r="F176" s="254" t="s">
        <v>427</v>
      </c>
      <c r="G176" s="220"/>
      <c r="H176" s="220"/>
      <c r="I176" s="220"/>
      <c r="J176" s="220"/>
      <c r="K176" s="287"/>
      <c r="L176" s="287"/>
      <c r="M176" s="220">
        <v>0</v>
      </c>
      <c r="N176" s="220"/>
      <c r="O176" s="220">
        <v>0</v>
      </c>
      <c r="P176" s="220"/>
      <c r="Q176" s="220">
        <v>180</v>
      </c>
      <c r="R176" s="220"/>
      <c r="S176" s="220"/>
      <c r="T176" s="220"/>
      <c r="U176" s="220"/>
      <c r="V176" s="254">
        <v>0</v>
      </c>
      <c r="W176" s="254">
        <v>180</v>
      </c>
      <c r="X176" s="254">
        <v>0</v>
      </c>
      <c r="Y176" s="220">
        <v>20231.27</v>
      </c>
    </row>
    <row r="177" spans="2:25" s="194" customFormat="1">
      <c r="B177" s="254" t="s">
        <v>276</v>
      </c>
      <c r="C177" s="220" t="s">
        <v>941</v>
      </c>
      <c r="D177" s="220" t="s">
        <v>942</v>
      </c>
      <c r="E177" s="220" t="s">
        <v>943</v>
      </c>
      <c r="F177" s="254" t="s">
        <v>427</v>
      </c>
      <c r="G177" s="220"/>
      <c r="H177" s="220"/>
      <c r="I177" s="220"/>
      <c r="J177" s="220"/>
      <c r="K177" s="287"/>
      <c r="L177" s="287"/>
      <c r="M177" s="220">
        <v>0</v>
      </c>
      <c r="N177" s="220"/>
      <c r="O177" s="220">
        <v>0</v>
      </c>
      <c r="P177" s="220"/>
      <c r="Q177" s="220">
        <v>240</v>
      </c>
      <c r="R177" s="220"/>
      <c r="S177" s="220"/>
      <c r="T177" s="220"/>
      <c r="U177" s="220"/>
      <c r="V177" s="254">
        <v>0</v>
      </c>
      <c r="W177" s="254">
        <v>240</v>
      </c>
      <c r="X177" s="254">
        <v>0</v>
      </c>
      <c r="Y177" s="220">
        <v>45053.34</v>
      </c>
    </row>
    <row r="178" spans="2:25" s="194" customFormat="1">
      <c r="B178" s="254" t="s">
        <v>276</v>
      </c>
      <c r="C178" s="220" t="s">
        <v>944</v>
      </c>
      <c r="D178" s="220" t="s">
        <v>945</v>
      </c>
      <c r="E178" s="220" t="s">
        <v>946</v>
      </c>
      <c r="F178" s="254" t="s">
        <v>427</v>
      </c>
      <c r="G178" s="220"/>
      <c r="H178" s="220"/>
      <c r="I178" s="220"/>
      <c r="J178" s="220"/>
      <c r="K178" s="287"/>
      <c r="L178" s="287"/>
      <c r="M178" s="220">
        <v>0</v>
      </c>
      <c r="N178" s="220"/>
      <c r="O178" s="220">
        <v>0</v>
      </c>
      <c r="P178" s="220"/>
      <c r="Q178" s="220">
        <v>108</v>
      </c>
      <c r="R178" s="220"/>
      <c r="S178" s="220"/>
      <c r="T178" s="220"/>
      <c r="U178" s="220"/>
      <c r="V178" s="254">
        <v>0</v>
      </c>
      <c r="W178" s="254">
        <v>108</v>
      </c>
      <c r="X178" s="254">
        <v>0</v>
      </c>
      <c r="Y178" s="220">
        <v>17183.14</v>
      </c>
    </row>
    <row r="179" spans="2:25" s="194" customFormat="1">
      <c r="B179" s="254" t="s">
        <v>276</v>
      </c>
      <c r="C179" s="220" t="s">
        <v>947</v>
      </c>
      <c r="D179" s="220" t="s">
        <v>948</v>
      </c>
      <c r="E179" s="220" t="s">
        <v>949</v>
      </c>
      <c r="F179" s="254" t="s">
        <v>427</v>
      </c>
      <c r="G179" s="220"/>
      <c r="H179" s="220"/>
      <c r="I179" s="220"/>
      <c r="J179" s="220"/>
      <c r="K179" s="287"/>
      <c r="L179" s="287"/>
      <c r="M179" s="220">
        <v>0</v>
      </c>
      <c r="N179" s="220"/>
      <c r="O179" s="220">
        <v>0</v>
      </c>
      <c r="P179" s="220"/>
      <c r="Q179" s="220">
        <v>120</v>
      </c>
      <c r="R179" s="220"/>
      <c r="S179" s="220"/>
      <c r="T179" s="220"/>
      <c r="U179" s="220"/>
      <c r="V179" s="254">
        <v>0</v>
      </c>
      <c r="W179" s="254">
        <v>120</v>
      </c>
      <c r="X179" s="254">
        <v>0</v>
      </c>
      <c r="Y179" s="220">
        <v>3024.25</v>
      </c>
    </row>
    <row r="180" spans="2:25" s="194" customFormat="1">
      <c r="B180" s="254" t="s">
        <v>276</v>
      </c>
      <c r="C180" s="220" t="s">
        <v>950</v>
      </c>
      <c r="D180" s="220" t="s">
        <v>951</v>
      </c>
      <c r="E180" s="220" t="s">
        <v>952</v>
      </c>
      <c r="F180" s="254" t="s">
        <v>427</v>
      </c>
      <c r="G180" s="220"/>
      <c r="H180" s="220"/>
      <c r="I180" s="220"/>
      <c r="J180" s="220"/>
      <c r="K180" s="287"/>
      <c r="L180" s="287"/>
      <c r="M180" s="220">
        <v>0</v>
      </c>
      <c r="N180" s="220"/>
      <c r="O180" s="220">
        <v>0</v>
      </c>
      <c r="P180" s="220"/>
      <c r="Q180" s="220">
        <v>180</v>
      </c>
      <c r="R180" s="220"/>
      <c r="S180" s="220"/>
      <c r="T180" s="220"/>
      <c r="U180" s="220"/>
      <c r="V180" s="254">
        <v>0</v>
      </c>
      <c r="W180" s="254">
        <v>180</v>
      </c>
      <c r="X180" s="254">
        <v>0</v>
      </c>
      <c r="Y180" s="220">
        <v>44073.18</v>
      </c>
    </row>
    <row r="181" spans="2:25" s="194" customFormat="1">
      <c r="B181" s="254" t="s">
        <v>276</v>
      </c>
      <c r="C181" s="254" t="s">
        <v>1035</v>
      </c>
      <c r="D181" s="254" t="s">
        <v>975</v>
      </c>
      <c r="E181" s="254" t="s">
        <v>1036</v>
      </c>
      <c r="F181" s="254" t="s">
        <v>1018</v>
      </c>
      <c r="G181" s="287"/>
      <c r="H181" s="287"/>
      <c r="I181" s="287"/>
      <c r="J181" s="287">
        <v>1</v>
      </c>
      <c r="K181" s="287">
        <v>0</v>
      </c>
      <c r="L181" s="287">
        <v>0</v>
      </c>
      <c r="M181" s="287"/>
      <c r="N181" s="287"/>
      <c r="O181" s="287"/>
      <c r="P181" s="287"/>
      <c r="Q181" s="287"/>
      <c r="R181" s="287"/>
      <c r="S181" s="287"/>
      <c r="T181" s="287"/>
      <c r="U181" s="287"/>
      <c r="V181" s="254">
        <v>1</v>
      </c>
      <c r="W181" s="254">
        <v>0</v>
      </c>
      <c r="X181" s="254"/>
      <c r="Y181" s="445">
        <v>84757.959999999992</v>
      </c>
    </row>
    <row r="182" spans="2:25" s="194" customFormat="1">
      <c r="B182" s="254" t="s">
        <v>276</v>
      </c>
      <c r="C182" s="220" t="s">
        <v>1037</v>
      </c>
      <c r="D182" s="220" t="s">
        <v>1038</v>
      </c>
      <c r="E182" s="220" t="s">
        <v>1039</v>
      </c>
      <c r="F182" s="220" t="s">
        <v>1018</v>
      </c>
      <c r="G182" s="220"/>
      <c r="H182" s="220"/>
      <c r="I182" s="220"/>
      <c r="J182" s="220">
        <v>1</v>
      </c>
      <c r="K182" s="220">
        <v>0</v>
      </c>
      <c r="L182" s="220">
        <v>0</v>
      </c>
      <c r="M182" s="220"/>
      <c r="N182" s="220"/>
      <c r="O182" s="220"/>
      <c r="P182" s="220"/>
      <c r="Q182" s="220"/>
      <c r="R182" s="220"/>
      <c r="S182" s="220"/>
      <c r="T182" s="220"/>
      <c r="U182" s="220"/>
      <c r="V182" s="254">
        <v>1</v>
      </c>
      <c r="W182" s="254">
        <v>0</v>
      </c>
      <c r="X182" s="254"/>
      <c r="Y182" s="429">
        <v>84058.53</v>
      </c>
    </row>
    <row r="183" spans="2:25" s="194" customFormat="1">
      <c r="B183" s="254" t="s">
        <v>276</v>
      </c>
      <c r="C183" s="220" t="s">
        <v>1040</v>
      </c>
      <c r="D183" s="220" t="s">
        <v>1041</v>
      </c>
      <c r="E183" s="220" t="s">
        <v>1042</v>
      </c>
      <c r="F183" s="220" t="s">
        <v>1018</v>
      </c>
      <c r="G183" s="220"/>
      <c r="H183" s="220"/>
      <c r="I183" s="220"/>
      <c r="J183" s="220">
        <v>1</v>
      </c>
      <c r="K183" s="220">
        <v>0</v>
      </c>
      <c r="L183" s="220">
        <v>0</v>
      </c>
      <c r="M183" s="220"/>
      <c r="N183" s="220"/>
      <c r="O183" s="220"/>
      <c r="P183" s="220"/>
      <c r="Q183" s="220"/>
      <c r="R183" s="220"/>
      <c r="S183" s="220"/>
      <c r="T183" s="220"/>
      <c r="U183" s="220"/>
      <c r="V183" s="254">
        <v>1</v>
      </c>
      <c r="W183" s="254">
        <v>0</v>
      </c>
      <c r="X183" s="254"/>
      <c r="Y183" s="429">
        <v>84400.18</v>
      </c>
    </row>
    <row r="184" spans="2:25" s="194" customFormat="1">
      <c r="B184" s="254" t="s">
        <v>276</v>
      </c>
      <c r="C184" s="220" t="s">
        <v>996</v>
      </c>
      <c r="D184" s="220" t="s">
        <v>1043</v>
      </c>
      <c r="E184" s="220" t="s">
        <v>1044</v>
      </c>
      <c r="F184" s="220" t="s">
        <v>1018</v>
      </c>
      <c r="G184" s="220"/>
      <c r="H184" s="220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>
        <v>1</v>
      </c>
      <c r="T184" s="220">
        <v>0</v>
      </c>
      <c r="U184" s="220">
        <v>0</v>
      </c>
      <c r="V184" s="254">
        <v>1</v>
      </c>
      <c r="W184" s="254">
        <v>0</v>
      </c>
      <c r="X184" s="254"/>
      <c r="Y184" s="429">
        <v>120852.75999999998</v>
      </c>
    </row>
    <row r="185" spans="2:25" s="194" customFormat="1">
      <c r="B185" s="254" t="s">
        <v>276</v>
      </c>
      <c r="C185" s="220" t="s">
        <v>1045</v>
      </c>
      <c r="D185" s="220" t="s">
        <v>1046</v>
      </c>
      <c r="E185" s="220" t="s">
        <v>1047</v>
      </c>
      <c r="F185" s="220" t="s">
        <v>1018</v>
      </c>
      <c r="G185" s="220"/>
      <c r="H185" s="220"/>
      <c r="I185" s="220"/>
      <c r="J185" s="220">
        <v>1</v>
      </c>
      <c r="K185" s="220">
        <v>0</v>
      </c>
      <c r="L185" s="220">
        <v>0</v>
      </c>
      <c r="M185" s="220"/>
      <c r="N185" s="220"/>
      <c r="O185" s="220"/>
      <c r="P185" s="220"/>
      <c r="Q185" s="220"/>
      <c r="R185" s="220"/>
      <c r="S185" s="220"/>
      <c r="T185" s="220"/>
      <c r="U185" s="220"/>
      <c r="V185" s="254">
        <v>1</v>
      </c>
      <c r="W185" s="254">
        <v>0</v>
      </c>
      <c r="X185" s="254"/>
      <c r="Y185" s="429">
        <v>158437.53399999999</v>
      </c>
    </row>
    <row r="186" spans="2:25" s="194" customFormat="1">
      <c r="B186" s="254" t="s">
        <v>276</v>
      </c>
      <c r="C186" s="220" t="s">
        <v>1048</v>
      </c>
      <c r="D186" s="220" t="s">
        <v>1049</v>
      </c>
      <c r="E186" s="220" t="s">
        <v>1050</v>
      </c>
      <c r="F186" s="220" t="s">
        <v>1018</v>
      </c>
      <c r="G186" s="220"/>
      <c r="H186" s="220"/>
      <c r="I186" s="220"/>
      <c r="J186" s="220">
        <v>1</v>
      </c>
      <c r="K186" s="220">
        <v>0</v>
      </c>
      <c r="L186" s="220">
        <v>0</v>
      </c>
      <c r="M186" s="220"/>
      <c r="N186" s="220"/>
      <c r="O186" s="220"/>
      <c r="P186" s="220"/>
      <c r="Q186" s="220"/>
      <c r="R186" s="220"/>
      <c r="S186" s="220"/>
      <c r="T186" s="220"/>
      <c r="U186" s="220"/>
      <c r="V186" s="254">
        <v>1</v>
      </c>
      <c r="W186" s="254">
        <v>0</v>
      </c>
      <c r="X186" s="254"/>
      <c r="Y186" s="429">
        <v>71006.624000000011</v>
      </c>
    </row>
    <row r="187" spans="2:25" s="194" customFormat="1">
      <c r="B187" s="254" t="s">
        <v>276</v>
      </c>
      <c r="C187" s="220" t="s">
        <v>1051</v>
      </c>
      <c r="D187" s="220" t="s">
        <v>1052</v>
      </c>
      <c r="E187" s="220" t="s">
        <v>1053</v>
      </c>
      <c r="F187" s="220" t="s">
        <v>1018</v>
      </c>
      <c r="G187" s="220"/>
      <c r="H187" s="220"/>
      <c r="I187" s="220"/>
      <c r="J187" s="220">
        <v>1</v>
      </c>
      <c r="K187" s="220">
        <v>0</v>
      </c>
      <c r="L187" s="220">
        <v>0</v>
      </c>
      <c r="M187" s="220"/>
      <c r="N187" s="220"/>
      <c r="O187" s="220"/>
      <c r="P187" s="220"/>
      <c r="Q187" s="220"/>
      <c r="R187" s="220"/>
      <c r="S187" s="220"/>
      <c r="T187" s="220"/>
      <c r="U187" s="220"/>
      <c r="V187" s="254">
        <v>1</v>
      </c>
      <c r="W187" s="254">
        <v>0</v>
      </c>
      <c r="X187" s="254"/>
      <c r="Y187" s="429">
        <v>79258.823999999993</v>
      </c>
    </row>
    <row r="188" spans="2:25" s="194" customFormat="1">
      <c r="B188" s="254" t="s">
        <v>276</v>
      </c>
      <c r="C188" s="220" t="s">
        <v>1054</v>
      </c>
      <c r="D188" s="220" t="s">
        <v>1055</v>
      </c>
      <c r="E188" s="220" t="s">
        <v>1056</v>
      </c>
      <c r="F188" s="220" t="s">
        <v>1018</v>
      </c>
      <c r="G188" s="220"/>
      <c r="H188" s="220"/>
      <c r="I188" s="220"/>
      <c r="J188" s="220">
        <v>1</v>
      </c>
      <c r="K188" s="220">
        <v>0</v>
      </c>
      <c r="L188" s="220">
        <v>0</v>
      </c>
      <c r="M188" s="220"/>
      <c r="N188" s="220"/>
      <c r="O188" s="220"/>
      <c r="P188" s="220"/>
      <c r="Q188" s="220"/>
      <c r="R188" s="220"/>
      <c r="S188" s="220"/>
      <c r="T188" s="220"/>
      <c r="U188" s="220"/>
      <c r="V188" s="254">
        <v>1</v>
      </c>
      <c r="W188" s="254">
        <v>0</v>
      </c>
      <c r="X188" s="254"/>
      <c r="Y188" s="429">
        <v>61451.47</v>
      </c>
    </row>
    <row r="189" spans="2:25" s="194" customFormat="1">
      <c r="B189" s="254" t="s">
        <v>276</v>
      </c>
      <c r="C189" s="220" t="s">
        <v>1057</v>
      </c>
      <c r="D189" s="220" t="s">
        <v>1058</v>
      </c>
      <c r="E189" s="220" t="s">
        <v>1059</v>
      </c>
      <c r="F189" s="220" t="s">
        <v>1018</v>
      </c>
      <c r="G189" s="220"/>
      <c r="H189" s="220"/>
      <c r="I189" s="220"/>
      <c r="J189" s="220">
        <v>1</v>
      </c>
      <c r="K189" s="220">
        <v>0</v>
      </c>
      <c r="L189" s="220">
        <v>0</v>
      </c>
      <c r="M189" s="220"/>
      <c r="N189" s="220"/>
      <c r="O189" s="220"/>
      <c r="P189" s="220"/>
      <c r="Q189" s="220"/>
      <c r="R189" s="220"/>
      <c r="S189" s="220"/>
      <c r="T189" s="220"/>
      <c r="U189" s="220"/>
      <c r="V189" s="254">
        <v>1</v>
      </c>
      <c r="W189" s="254">
        <v>0</v>
      </c>
      <c r="X189" s="254"/>
      <c r="Y189" s="429">
        <v>192904.53399999999</v>
      </c>
    </row>
    <row r="190" spans="2:25" s="194" customFormat="1">
      <c r="B190" s="254" t="s">
        <v>276</v>
      </c>
      <c r="C190" s="220" t="s">
        <v>1060</v>
      </c>
      <c r="D190" s="220" t="s">
        <v>1061</v>
      </c>
      <c r="E190" s="220" t="s">
        <v>1062</v>
      </c>
      <c r="F190" s="220" t="s">
        <v>1018</v>
      </c>
      <c r="G190" s="220"/>
      <c r="H190" s="220"/>
      <c r="I190" s="220"/>
      <c r="J190" s="220">
        <v>1</v>
      </c>
      <c r="K190" s="220">
        <v>0</v>
      </c>
      <c r="L190" s="220">
        <v>0</v>
      </c>
      <c r="M190" s="220"/>
      <c r="N190" s="220"/>
      <c r="O190" s="220"/>
      <c r="P190" s="220"/>
      <c r="Q190" s="220"/>
      <c r="R190" s="220"/>
      <c r="S190" s="220"/>
      <c r="T190" s="220"/>
      <c r="U190" s="220"/>
      <c r="V190" s="254">
        <v>1</v>
      </c>
      <c r="W190" s="254">
        <v>0</v>
      </c>
      <c r="X190" s="254"/>
      <c r="Y190" s="429">
        <v>80037.463999999993</v>
      </c>
    </row>
    <row r="191" spans="2:25" s="194" customFormat="1">
      <c r="B191" s="254" t="s">
        <v>276</v>
      </c>
      <c r="C191" s="220" t="s">
        <v>1063</v>
      </c>
      <c r="D191" s="220" t="s">
        <v>1064</v>
      </c>
      <c r="E191" s="220" t="s">
        <v>1065</v>
      </c>
      <c r="F191" s="220" t="s">
        <v>1018</v>
      </c>
      <c r="G191" s="220"/>
      <c r="H191" s="220"/>
      <c r="I191" s="220"/>
      <c r="J191" s="220">
        <v>1</v>
      </c>
      <c r="K191" s="220">
        <v>0</v>
      </c>
      <c r="L191" s="220">
        <v>0</v>
      </c>
      <c r="M191" s="220"/>
      <c r="N191" s="220"/>
      <c r="O191" s="220"/>
      <c r="P191" s="220"/>
      <c r="Q191" s="220"/>
      <c r="R191" s="220"/>
      <c r="S191" s="220"/>
      <c r="T191" s="220"/>
      <c r="U191" s="220"/>
      <c r="V191" s="254">
        <v>1</v>
      </c>
      <c r="W191" s="254">
        <v>0</v>
      </c>
      <c r="X191" s="254"/>
      <c r="Y191" s="429">
        <v>80780.114000000001</v>
      </c>
    </row>
    <row r="192" spans="2:25" s="194" customFormat="1">
      <c r="B192" s="254" t="s">
        <v>276</v>
      </c>
      <c r="C192" s="220" t="s">
        <v>1066</v>
      </c>
      <c r="D192" s="220" t="s">
        <v>1067</v>
      </c>
      <c r="E192" s="220" t="s">
        <v>1068</v>
      </c>
      <c r="F192" s="220" t="s">
        <v>1018</v>
      </c>
      <c r="G192" s="220"/>
      <c r="H192" s="220"/>
      <c r="I192" s="220"/>
      <c r="J192" s="220">
        <v>1</v>
      </c>
      <c r="K192" s="220">
        <v>0</v>
      </c>
      <c r="L192" s="220">
        <v>0</v>
      </c>
      <c r="M192" s="220"/>
      <c r="N192" s="220"/>
      <c r="O192" s="220"/>
      <c r="P192" s="220"/>
      <c r="Q192" s="220"/>
      <c r="R192" s="220"/>
      <c r="S192" s="220"/>
      <c r="T192" s="220"/>
      <c r="U192" s="220"/>
      <c r="V192" s="254">
        <v>1</v>
      </c>
      <c r="W192" s="254">
        <v>0</v>
      </c>
      <c r="X192" s="254"/>
      <c r="Y192" s="429">
        <v>100592.76400000001</v>
      </c>
    </row>
    <row r="193" spans="2:25" s="194" customFormat="1">
      <c r="B193" s="254" t="s">
        <v>276</v>
      </c>
      <c r="C193" s="220" t="s">
        <v>1069</v>
      </c>
      <c r="D193" s="220" t="s">
        <v>1070</v>
      </c>
      <c r="E193" s="220" t="s">
        <v>1071</v>
      </c>
      <c r="F193" s="220" t="s">
        <v>1018</v>
      </c>
      <c r="G193" s="220"/>
      <c r="H193" s="220"/>
      <c r="I193" s="220"/>
      <c r="J193" s="220">
        <v>1</v>
      </c>
      <c r="K193" s="220">
        <v>0</v>
      </c>
      <c r="L193" s="220">
        <v>0</v>
      </c>
      <c r="M193" s="220"/>
      <c r="N193" s="220"/>
      <c r="O193" s="220"/>
      <c r="P193" s="220"/>
      <c r="Q193" s="220"/>
      <c r="R193" s="220"/>
      <c r="S193" s="220"/>
      <c r="T193" s="220"/>
      <c r="U193" s="220"/>
      <c r="V193" s="254">
        <v>1</v>
      </c>
      <c r="W193" s="254">
        <v>0</v>
      </c>
      <c r="X193" s="254"/>
      <c r="Y193" s="429">
        <v>156220.43400000001</v>
      </c>
    </row>
    <row r="194" spans="2:25" s="194" customFormat="1">
      <c r="B194" s="254" t="s">
        <v>276</v>
      </c>
      <c r="C194" s="220" t="s">
        <v>1015</v>
      </c>
      <c r="D194" s="220" t="s">
        <v>1072</v>
      </c>
      <c r="E194" s="220" t="s">
        <v>1073</v>
      </c>
      <c r="F194" s="220" t="s">
        <v>1018</v>
      </c>
      <c r="G194" s="220"/>
      <c r="H194" s="220"/>
      <c r="I194" s="220"/>
      <c r="J194" s="220">
        <v>1</v>
      </c>
      <c r="K194" s="220">
        <v>0</v>
      </c>
      <c r="L194" s="220">
        <v>0</v>
      </c>
      <c r="M194" s="220"/>
      <c r="N194" s="220"/>
      <c r="O194" s="220"/>
      <c r="P194" s="220"/>
      <c r="Q194" s="220"/>
      <c r="R194" s="220"/>
      <c r="S194" s="220"/>
      <c r="T194" s="220"/>
      <c r="U194" s="220"/>
      <c r="V194" s="254">
        <v>1</v>
      </c>
      <c r="W194" s="254">
        <v>0</v>
      </c>
      <c r="X194" s="254"/>
      <c r="Y194" s="429">
        <v>100592.76400000001</v>
      </c>
    </row>
    <row r="195" spans="2:25" s="194" customFormat="1">
      <c r="B195" s="254" t="s">
        <v>276</v>
      </c>
      <c r="C195" s="220" t="s">
        <v>1074</v>
      </c>
      <c r="D195" s="220" t="s">
        <v>1004</v>
      </c>
      <c r="E195" s="220" t="s">
        <v>1005</v>
      </c>
      <c r="F195" s="220" t="s">
        <v>1018</v>
      </c>
      <c r="G195" s="220"/>
      <c r="H195" s="220"/>
      <c r="I195" s="220"/>
      <c r="J195" s="220">
        <v>1</v>
      </c>
      <c r="K195" s="220">
        <v>0</v>
      </c>
      <c r="L195" s="220">
        <v>0</v>
      </c>
      <c r="M195" s="220"/>
      <c r="N195" s="220"/>
      <c r="O195" s="220"/>
      <c r="P195" s="220"/>
      <c r="Q195" s="220"/>
      <c r="R195" s="220"/>
      <c r="S195" s="220"/>
      <c r="T195" s="220"/>
      <c r="U195" s="220"/>
      <c r="V195" s="254">
        <v>1</v>
      </c>
      <c r="W195" s="254">
        <v>0</v>
      </c>
      <c r="X195" s="254"/>
      <c r="Y195" s="429">
        <v>70698.624000000025</v>
      </c>
    </row>
    <row r="196" spans="2:25" s="194" customFormat="1">
      <c r="B196" s="254" t="s">
        <v>276</v>
      </c>
      <c r="C196" s="220" t="s">
        <v>1075</v>
      </c>
      <c r="D196" s="220" t="s">
        <v>1076</v>
      </c>
      <c r="E196" s="220" t="s">
        <v>1077</v>
      </c>
      <c r="F196" s="220" t="s">
        <v>1018</v>
      </c>
      <c r="G196" s="220"/>
      <c r="H196" s="220"/>
      <c r="I196" s="220"/>
      <c r="J196" s="220">
        <v>1</v>
      </c>
      <c r="K196" s="220">
        <v>0</v>
      </c>
      <c r="L196" s="220">
        <v>0</v>
      </c>
      <c r="M196" s="220"/>
      <c r="N196" s="220"/>
      <c r="O196" s="220"/>
      <c r="P196" s="220"/>
      <c r="Q196" s="220"/>
      <c r="R196" s="220"/>
      <c r="S196" s="220"/>
      <c r="T196" s="220"/>
      <c r="U196" s="220"/>
      <c r="V196" s="254">
        <v>1</v>
      </c>
      <c r="W196" s="254">
        <v>0</v>
      </c>
      <c r="X196" s="254"/>
      <c r="Y196" s="429">
        <v>184073.89</v>
      </c>
    </row>
    <row r="197" spans="2:25" s="194" customFormat="1">
      <c r="B197" s="254" t="s">
        <v>276</v>
      </c>
      <c r="C197" s="220" t="s">
        <v>1078</v>
      </c>
      <c r="D197" s="220" t="s">
        <v>1079</v>
      </c>
      <c r="E197" s="220" t="s">
        <v>1080</v>
      </c>
      <c r="F197" s="220" t="s">
        <v>1018</v>
      </c>
      <c r="G197" s="220"/>
      <c r="H197" s="220"/>
      <c r="I197" s="220"/>
      <c r="J197" s="220">
        <v>1</v>
      </c>
      <c r="K197" s="220">
        <v>0</v>
      </c>
      <c r="L197" s="220">
        <v>0</v>
      </c>
      <c r="M197" s="220"/>
      <c r="N197" s="220"/>
      <c r="O197" s="220"/>
      <c r="P197" s="220"/>
      <c r="Q197" s="220"/>
      <c r="R197" s="220"/>
      <c r="S197" s="220"/>
      <c r="T197" s="220"/>
      <c r="U197" s="220"/>
      <c r="V197" s="254">
        <v>1</v>
      </c>
      <c r="W197" s="254">
        <v>0</v>
      </c>
      <c r="X197" s="254"/>
      <c r="Y197" s="429">
        <v>87690.37999999999</v>
      </c>
    </row>
    <row r="198" spans="2:25" s="194" customFormat="1">
      <c r="B198" s="254" t="s">
        <v>276</v>
      </c>
      <c r="C198" s="220" t="s">
        <v>1081</v>
      </c>
      <c r="D198" s="220" t="s">
        <v>1082</v>
      </c>
      <c r="E198" s="220" t="s">
        <v>1083</v>
      </c>
      <c r="F198" s="220" t="s">
        <v>1018</v>
      </c>
      <c r="G198" s="220"/>
      <c r="H198" s="220"/>
      <c r="I198" s="220"/>
      <c r="J198" s="220">
        <v>1</v>
      </c>
      <c r="K198" s="220">
        <v>0</v>
      </c>
      <c r="L198" s="220">
        <v>0</v>
      </c>
      <c r="M198" s="220"/>
      <c r="N198" s="220"/>
      <c r="O198" s="220"/>
      <c r="P198" s="220"/>
      <c r="Q198" s="220"/>
      <c r="R198" s="220"/>
      <c r="S198" s="220"/>
      <c r="T198" s="220"/>
      <c r="U198" s="220"/>
      <c r="V198" s="254">
        <v>1</v>
      </c>
      <c r="W198" s="254">
        <v>0</v>
      </c>
      <c r="X198" s="254"/>
      <c r="Y198" s="429">
        <v>157516.14400000003</v>
      </c>
    </row>
    <row r="199" spans="2:25" s="194" customFormat="1">
      <c r="B199" s="254" t="s">
        <v>276</v>
      </c>
      <c r="C199" s="220" t="s">
        <v>1084</v>
      </c>
      <c r="D199" s="220" t="s">
        <v>1085</v>
      </c>
      <c r="E199" s="220" t="s">
        <v>1086</v>
      </c>
      <c r="F199" s="220" t="s">
        <v>1018</v>
      </c>
      <c r="G199" s="220"/>
      <c r="H199" s="220"/>
      <c r="I199" s="220"/>
      <c r="J199" s="220">
        <v>1</v>
      </c>
      <c r="K199" s="220">
        <v>0</v>
      </c>
      <c r="L199" s="220">
        <v>0</v>
      </c>
      <c r="M199" s="220"/>
      <c r="N199" s="220"/>
      <c r="O199" s="220"/>
      <c r="P199" s="220"/>
      <c r="Q199" s="220"/>
      <c r="R199" s="220"/>
      <c r="S199" s="220"/>
      <c r="T199" s="220"/>
      <c r="U199" s="220"/>
      <c r="V199" s="254">
        <v>1</v>
      </c>
      <c r="W199" s="254">
        <v>0</v>
      </c>
      <c r="X199" s="254"/>
      <c r="Y199" s="429">
        <v>65055.359999999993</v>
      </c>
    </row>
    <row r="200" spans="2:25" s="194" customFormat="1">
      <c r="B200" s="254" t="s">
        <v>276</v>
      </c>
      <c r="C200" s="220" t="s">
        <v>992</v>
      </c>
      <c r="D200" s="220" t="s">
        <v>993</v>
      </c>
      <c r="E200" s="220" t="s">
        <v>994</v>
      </c>
      <c r="F200" s="220" t="s">
        <v>1018</v>
      </c>
      <c r="G200" s="220"/>
      <c r="H200" s="220"/>
      <c r="I200" s="220"/>
      <c r="J200" s="220">
        <v>1</v>
      </c>
      <c r="K200" s="220">
        <v>0</v>
      </c>
      <c r="L200" s="220">
        <v>0</v>
      </c>
      <c r="M200" s="220"/>
      <c r="N200" s="220"/>
      <c r="O200" s="220"/>
      <c r="P200" s="220"/>
      <c r="Q200" s="220"/>
      <c r="R200" s="220"/>
      <c r="S200" s="220"/>
      <c r="T200" s="220"/>
      <c r="U200" s="220"/>
      <c r="V200" s="254">
        <v>1</v>
      </c>
      <c r="W200" s="254">
        <v>0</v>
      </c>
      <c r="X200" s="254"/>
      <c r="Y200" s="429">
        <v>68907.17</v>
      </c>
    </row>
    <row r="201" spans="2:25" s="194" customFormat="1">
      <c r="B201" s="254" t="s">
        <v>276</v>
      </c>
      <c r="C201" s="220" t="s">
        <v>1087</v>
      </c>
      <c r="D201" s="220" t="s">
        <v>1088</v>
      </c>
      <c r="E201" s="220" t="s">
        <v>1089</v>
      </c>
      <c r="F201" s="220" t="s">
        <v>1018</v>
      </c>
      <c r="G201" s="220"/>
      <c r="H201" s="220"/>
      <c r="I201" s="220"/>
      <c r="J201" s="220">
        <v>1</v>
      </c>
      <c r="K201" s="220">
        <v>0</v>
      </c>
      <c r="L201" s="220">
        <v>0</v>
      </c>
      <c r="M201" s="220"/>
      <c r="N201" s="220"/>
      <c r="O201" s="220"/>
      <c r="P201" s="220"/>
      <c r="Q201" s="220"/>
      <c r="R201" s="220"/>
      <c r="S201" s="220"/>
      <c r="T201" s="220"/>
      <c r="U201" s="220"/>
      <c r="V201" s="254">
        <v>1</v>
      </c>
      <c r="W201" s="254">
        <v>0</v>
      </c>
      <c r="X201" s="254"/>
      <c r="Y201" s="429">
        <v>125925.91999999998</v>
      </c>
    </row>
    <row r="202" spans="2:25" s="194" customFormat="1">
      <c r="B202" s="254" t="s">
        <v>276</v>
      </c>
      <c r="C202" s="220" t="s">
        <v>1012</v>
      </c>
      <c r="D202" s="220" t="s">
        <v>1013</v>
      </c>
      <c r="E202" s="220" t="s">
        <v>1014</v>
      </c>
      <c r="F202" s="220" t="s">
        <v>1018</v>
      </c>
      <c r="G202" s="220"/>
      <c r="H202" s="220"/>
      <c r="I202" s="220"/>
      <c r="J202" s="220">
        <v>1</v>
      </c>
      <c r="K202" s="220">
        <v>0</v>
      </c>
      <c r="L202" s="220">
        <v>0</v>
      </c>
      <c r="M202" s="220"/>
      <c r="N202" s="220"/>
      <c r="O202" s="220"/>
      <c r="P202" s="220"/>
      <c r="Q202" s="220"/>
      <c r="R202" s="220"/>
      <c r="S202" s="220"/>
      <c r="T202" s="220"/>
      <c r="U202" s="220"/>
      <c r="V202" s="254">
        <v>1</v>
      </c>
      <c r="W202" s="254">
        <v>0</v>
      </c>
      <c r="X202" s="254"/>
      <c r="Y202" s="429">
        <v>183148.36000000002</v>
      </c>
    </row>
    <row r="203" spans="2:25" s="194" customFormat="1">
      <c r="B203" s="254" t="s">
        <v>276</v>
      </c>
      <c r="C203" s="220" t="s">
        <v>979</v>
      </c>
      <c r="D203" s="220" t="s">
        <v>980</v>
      </c>
      <c r="E203" s="220" t="s">
        <v>1090</v>
      </c>
      <c r="F203" s="220" t="s">
        <v>1018</v>
      </c>
      <c r="G203" s="220"/>
      <c r="H203" s="220"/>
      <c r="I203" s="220"/>
      <c r="J203" s="220">
        <v>1</v>
      </c>
      <c r="K203" s="220">
        <v>0</v>
      </c>
      <c r="L203" s="220">
        <v>0</v>
      </c>
      <c r="M203" s="220"/>
      <c r="N203" s="220"/>
      <c r="O203" s="220"/>
      <c r="P203" s="220"/>
      <c r="Q203" s="220"/>
      <c r="R203" s="220"/>
      <c r="S203" s="220"/>
      <c r="T203" s="220"/>
      <c r="U203" s="220"/>
      <c r="V203" s="254">
        <v>1</v>
      </c>
      <c r="W203" s="254">
        <v>0</v>
      </c>
      <c r="X203" s="254"/>
      <c r="Y203" s="429">
        <v>86656.994000000006</v>
      </c>
    </row>
    <row r="204" spans="2:25" s="194" customFormat="1">
      <c r="B204" s="254" t="s">
        <v>276</v>
      </c>
      <c r="C204" s="220" t="s">
        <v>1091</v>
      </c>
      <c r="D204" s="220" t="s">
        <v>1092</v>
      </c>
      <c r="E204" s="220" t="s">
        <v>1093</v>
      </c>
      <c r="F204" s="220" t="s">
        <v>1018</v>
      </c>
      <c r="G204" s="220"/>
      <c r="H204" s="220"/>
      <c r="I204" s="220"/>
      <c r="J204" s="220">
        <v>1</v>
      </c>
      <c r="K204" s="220">
        <v>0</v>
      </c>
      <c r="L204" s="220">
        <v>0</v>
      </c>
      <c r="M204" s="220"/>
      <c r="N204" s="220"/>
      <c r="O204" s="220"/>
      <c r="P204" s="220"/>
      <c r="Q204" s="220"/>
      <c r="R204" s="220"/>
      <c r="S204" s="220"/>
      <c r="T204" s="220"/>
      <c r="U204" s="220"/>
      <c r="V204" s="254">
        <v>1</v>
      </c>
      <c r="W204" s="254">
        <v>0</v>
      </c>
      <c r="X204" s="254"/>
      <c r="Y204" s="429">
        <v>155654.45400000003</v>
      </c>
    </row>
    <row r="205" spans="2:25" s="194" customFormat="1">
      <c r="B205" s="254" t="s">
        <v>276</v>
      </c>
      <c r="C205" s="220" t="s">
        <v>1094</v>
      </c>
      <c r="D205" s="220" t="s">
        <v>1095</v>
      </c>
      <c r="E205" s="220" t="s">
        <v>1096</v>
      </c>
      <c r="F205" s="220" t="s">
        <v>1018</v>
      </c>
      <c r="G205" s="220"/>
      <c r="H205" s="220"/>
      <c r="I205" s="220"/>
      <c r="J205" s="220">
        <v>1</v>
      </c>
      <c r="K205" s="220">
        <v>0</v>
      </c>
      <c r="L205" s="220">
        <v>0</v>
      </c>
      <c r="M205" s="220"/>
      <c r="N205" s="220"/>
      <c r="O205" s="220"/>
      <c r="P205" s="220"/>
      <c r="Q205" s="220"/>
      <c r="R205" s="220"/>
      <c r="S205" s="220"/>
      <c r="T205" s="220"/>
      <c r="U205" s="220"/>
      <c r="V205" s="254">
        <v>1</v>
      </c>
      <c r="W205" s="254">
        <v>0</v>
      </c>
      <c r="X205" s="254"/>
      <c r="Y205" s="429">
        <v>75899.469999999987</v>
      </c>
    </row>
    <row r="206" spans="2:25" s="194" customFormat="1">
      <c r="B206" s="254" t="s">
        <v>276</v>
      </c>
      <c r="C206" s="220" t="s">
        <v>1020</v>
      </c>
      <c r="D206" s="220" t="s">
        <v>1021</v>
      </c>
      <c r="E206" s="220" t="s">
        <v>1022</v>
      </c>
      <c r="F206" s="220" t="s">
        <v>1018</v>
      </c>
      <c r="G206" s="220"/>
      <c r="H206" s="220"/>
      <c r="I206" s="220"/>
      <c r="J206" s="220">
        <v>1</v>
      </c>
      <c r="K206" s="220">
        <v>0</v>
      </c>
      <c r="L206" s="220">
        <v>0</v>
      </c>
      <c r="M206" s="220"/>
      <c r="N206" s="220"/>
      <c r="O206" s="220"/>
      <c r="P206" s="220"/>
      <c r="Q206" s="220"/>
      <c r="R206" s="220"/>
      <c r="S206" s="220"/>
      <c r="T206" s="220"/>
      <c r="U206" s="220"/>
      <c r="V206" s="254">
        <v>1</v>
      </c>
      <c r="W206" s="254">
        <v>0</v>
      </c>
      <c r="X206" s="254"/>
      <c r="Y206" s="429">
        <v>78923.763999999996</v>
      </c>
    </row>
    <row r="207" spans="2:25" s="194" customFormat="1">
      <c r="B207" s="254" t="s">
        <v>276</v>
      </c>
      <c r="C207" s="220" t="s">
        <v>1097</v>
      </c>
      <c r="D207" s="220" t="s">
        <v>1098</v>
      </c>
      <c r="E207" s="220" t="s">
        <v>1099</v>
      </c>
      <c r="F207" s="220" t="s">
        <v>1018</v>
      </c>
      <c r="G207" s="220"/>
      <c r="H207" s="220"/>
      <c r="I207" s="220"/>
      <c r="J207" s="220">
        <v>1</v>
      </c>
      <c r="K207" s="220">
        <v>0</v>
      </c>
      <c r="L207" s="220">
        <v>0</v>
      </c>
      <c r="M207" s="220"/>
      <c r="N207" s="220"/>
      <c r="O207" s="220"/>
      <c r="P207" s="220"/>
      <c r="Q207" s="220"/>
      <c r="R207" s="220"/>
      <c r="S207" s="220"/>
      <c r="T207" s="220"/>
      <c r="U207" s="220"/>
      <c r="V207" s="254">
        <v>1</v>
      </c>
      <c r="W207" s="254">
        <v>0</v>
      </c>
      <c r="X207" s="254"/>
      <c r="Y207" s="429">
        <v>65925.19</v>
      </c>
    </row>
    <row r="208" spans="2:25" s="194" customFormat="1">
      <c r="B208" s="254" t="s">
        <v>276</v>
      </c>
      <c r="C208" s="220" t="s">
        <v>1100</v>
      </c>
      <c r="D208" s="220" t="s">
        <v>1101</v>
      </c>
      <c r="E208" s="220" t="s">
        <v>1102</v>
      </c>
      <c r="F208" s="220" t="s">
        <v>1018</v>
      </c>
      <c r="G208" s="220"/>
      <c r="H208" s="220"/>
      <c r="I208" s="220"/>
      <c r="J208" s="220">
        <v>1</v>
      </c>
      <c r="K208" s="220">
        <v>0</v>
      </c>
      <c r="L208" s="220">
        <v>0</v>
      </c>
      <c r="M208" s="220"/>
      <c r="N208" s="220"/>
      <c r="O208" s="220"/>
      <c r="P208" s="220"/>
      <c r="Q208" s="220"/>
      <c r="R208" s="220"/>
      <c r="S208" s="220"/>
      <c r="T208" s="220"/>
      <c r="U208" s="220"/>
      <c r="V208" s="254">
        <v>1</v>
      </c>
      <c r="W208" s="254">
        <v>0</v>
      </c>
      <c r="X208" s="254"/>
      <c r="Y208" s="429">
        <v>158502.74400000004</v>
      </c>
    </row>
    <row r="209" spans="2:25" s="194" customFormat="1">
      <c r="B209" s="254" t="s">
        <v>276</v>
      </c>
      <c r="C209" s="220" t="s">
        <v>1103</v>
      </c>
      <c r="D209" s="220" t="s">
        <v>1104</v>
      </c>
      <c r="E209" s="220" t="s">
        <v>1105</v>
      </c>
      <c r="F209" s="220" t="s">
        <v>1018</v>
      </c>
      <c r="G209" s="220"/>
      <c r="H209" s="220"/>
      <c r="I209" s="220"/>
      <c r="J209" s="220">
        <v>1</v>
      </c>
      <c r="K209" s="220">
        <v>0</v>
      </c>
      <c r="L209" s="220">
        <v>0</v>
      </c>
      <c r="M209" s="220"/>
      <c r="N209" s="220"/>
      <c r="O209" s="220"/>
      <c r="P209" s="220"/>
      <c r="Q209" s="220"/>
      <c r="R209" s="220"/>
      <c r="S209" s="220"/>
      <c r="T209" s="220"/>
      <c r="U209" s="220"/>
      <c r="V209" s="254">
        <v>1</v>
      </c>
      <c r="W209" s="254">
        <v>0</v>
      </c>
      <c r="X209" s="254"/>
      <c r="Y209" s="429">
        <v>87841.37999999999</v>
      </c>
    </row>
    <row r="210" spans="2:25" s="194" customFormat="1">
      <c r="B210" s="254" t="s">
        <v>276</v>
      </c>
      <c r="C210" s="220" t="s">
        <v>1106</v>
      </c>
      <c r="D210" s="220" t="s">
        <v>1107</v>
      </c>
      <c r="E210" s="220" t="s">
        <v>1108</v>
      </c>
      <c r="F210" s="220" t="s">
        <v>1018</v>
      </c>
      <c r="G210" s="220"/>
      <c r="H210" s="220"/>
      <c r="I210" s="220"/>
      <c r="J210" s="220">
        <v>1</v>
      </c>
      <c r="K210" s="220">
        <v>0</v>
      </c>
      <c r="L210" s="220">
        <v>0</v>
      </c>
      <c r="M210" s="220"/>
      <c r="N210" s="220"/>
      <c r="O210" s="220"/>
      <c r="P210" s="220"/>
      <c r="Q210" s="220"/>
      <c r="R210" s="220"/>
      <c r="S210" s="220"/>
      <c r="T210" s="220"/>
      <c r="U210" s="220"/>
      <c r="V210" s="254">
        <v>1</v>
      </c>
      <c r="W210" s="254">
        <v>0</v>
      </c>
      <c r="X210" s="254"/>
      <c r="Y210" s="429">
        <v>153908.62400000001</v>
      </c>
    </row>
    <row r="211" spans="2:25" s="194" customFormat="1">
      <c r="B211" s="254" t="s">
        <v>276</v>
      </c>
      <c r="C211" s="220" t="s">
        <v>1008</v>
      </c>
      <c r="D211" s="220" t="s">
        <v>1009</v>
      </c>
      <c r="E211" s="220" t="s">
        <v>1010</v>
      </c>
      <c r="F211" s="220" t="s">
        <v>1018</v>
      </c>
      <c r="G211" s="220"/>
      <c r="H211" s="220"/>
      <c r="I211" s="220"/>
      <c r="J211" s="220">
        <v>1</v>
      </c>
      <c r="K211" s="220">
        <v>0</v>
      </c>
      <c r="L211" s="220">
        <v>0</v>
      </c>
      <c r="M211" s="220"/>
      <c r="N211" s="220"/>
      <c r="O211" s="220"/>
      <c r="P211" s="220"/>
      <c r="Q211" s="220"/>
      <c r="R211" s="220"/>
      <c r="S211" s="220"/>
      <c r="T211" s="220"/>
      <c r="U211" s="220"/>
      <c r="V211" s="254">
        <v>1</v>
      </c>
      <c r="W211" s="254">
        <v>0</v>
      </c>
      <c r="X211" s="254"/>
      <c r="Y211" s="429">
        <v>65122.753999999994</v>
      </c>
    </row>
    <row r="212" spans="2:25" s="194" customFormat="1">
      <c r="B212" s="254" t="s">
        <v>276</v>
      </c>
      <c r="C212" s="220" t="s">
        <v>1109</v>
      </c>
      <c r="D212" s="220" t="s">
        <v>1110</v>
      </c>
      <c r="E212" s="220" t="s">
        <v>1111</v>
      </c>
      <c r="F212" s="220" t="s">
        <v>1018</v>
      </c>
      <c r="G212" s="220"/>
      <c r="H212" s="220"/>
      <c r="I212" s="220"/>
      <c r="J212" s="220">
        <v>1</v>
      </c>
      <c r="K212" s="220">
        <v>0</v>
      </c>
      <c r="L212" s="220">
        <v>0</v>
      </c>
      <c r="M212" s="220"/>
      <c r="N212" s="220"/>
      <c r="O212" s="220"/>
      <c r="P212" s="220"/>
      <c r="Q212" s="220"/>
      <c r="R212" s="220"/>
      <c r="S212" s="220"/>
      <c r="T212" s="220"/>
      <c r="U212" s="220"/>
      <c r="V212" s="254">
        <v>1</v>
      </c>
      <c r="W212" s="254">
        <v>0</v>
      </c>
      <c r="X212" s="254"/>
      <c r="Y212" s="429">
        <v>99911.244000000021</v>
      </c>
    </row>
    <row r="213" spans="2:25" s="194" customFormat="1">
      <c r="B213" s="254" t="s">
        <v>276</v>
      </c>
      <c r="C213" s="220" t="s">
        <v>1112</v>
      </c>
      <c r="D213" s="220" t="s">
        <v>1113</v>
      </c>
      <c r="E213" s="220" t="s">
        <v>1114</v>
      </c>
      <c r="F213" s="220" t="s">
        <v>1018</v>
      </c>
      <c r="G213" s="220"/>
      <c r="H213" s="220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>
        <v>1</v>
      </c>
      <c r="T213" s="220">
        <v>0</v>
      </c>
      <c r="U213" s="220">
        <v>0</v>
      </c>
      <c r="V213" s="254">
        <v>1</v>
      </c>
      <c r="W213" s="254">
        <v>0</v>
      </c>
      <c r="X213" s="254"/>
      <c r="Y213" s="429">
        <v>175992.72</v>
      </c>
    </row>
    <row r="214" spans="2:25" s="194" customFormat="1">
      <c r="B214" s="254" t="s">
        <v>276</v>
      </c>
      <c r="C214" s="220" t="s">
        <v>1115</v>
      </c>
      <c r="D214" s="220" t="s">
        <v>1116</v>
      </c>
      <c r="E214" s="220" t="s">
        <v>1117</v>
      </c>
      <c r="F214" s="220" t="s">
        <v>1018</v>
      </c>
      <c r="G214" s="220"/>
      <c r="H214" s="220"/>
      <c r="I214" s="220"/>
      <c r="J214" s="220">
        <v>1</v>
      </c>
      <c r="K214" s="220">
        <v>0</v>
      </c>
      <c r="L214" s="220">
        <v>0</v>
      </c>
      <c r="M214" s="220"/>
      <c r="N214" s="220"/>
      <c r="O214" s="220"/>
      <c r="P214" s="220"/>
      <c r="Q214" s="220"/>
      <c r="R214" s="220"/>
      <c r="S214" s="220"/>
      <c r="T214" s="220"/>
      <c r="U214" s="220"/>
      <c r="V214" s="254">
        <v>1</v>
      </c>
      <c r="W214" s="254">
        <v>0</v>
      </c>
      <c r="X214" s="254"/>
      <c r="Y214" s="429">
        <v>88335.963999999993</v>
      </c>
    </row>
    <row r="215" spans="2:25" s="194" customFormat="1">
      <c r="B215" s="254" t="s">
        <v>276</v>
      </c>
      <c r="C215" s="220" t="s">
        <v>1118</v>
      </c>
      <c r="D215" s="220" t="s">
        <v>1119</v>
      </c>
      <c r="E215" s="220" t="s">
        <v>1120</v>
      </c>
      <c r="F215" s="220" t="s">
        <v>1018</v>
      </c>
      <c r="G215" s="220"/>
      <c r="H215" s="220"/>
      <c r="I215" s="220"/>
      <c r="J215" s="220">
        <v>1</v>
      </c>
      <c r="K215" s="220">
        <v>0</v>
      </c>
      <c r="L215" s="220">
        <v>0</v>
      </c>
      <c r="M215" s="220"/>
      <c r="N215" s="220"/>
      <c r="O215" s="220"/>
      <c r="P215" s="220"/>
      <c r="Q215" s="220"/>
      <c r="R215" s="220"/>
      <c r="S215" s="220"/>
      <c r="T215" s="220"/>
      <c r="U215" s="220"/>
      <c r="V215" s="254">
        <v>1</v>
      </c>
      <c r="W215" s="254">
        <v>0</v>
      </c>
      <c r="X215" s="254"/>
      <c r="Y215" s="429">
        <v>163837.35399999999</v>
      </c>
    </row>
    <row r="216" spans="2:25" s="194" customFormat="1">
      <c r="B216" s="254" t="s">
        <v>276</v>
      </c>
      <c r="C216" s="220" t="s">
        <v>989</v>
      </c>
      <c r="D216" s="220" t="s">
        <v>990</v>
      </c>
      <c r="E216" s="220" t="s">
        <v>991</v>
      </c>
      <c r="F216" s="220" t="s">
        <v>1018</v>
      </c>
      <c r="G216" s="220"/>
      <c r="H216" s="220"/>
      <c r="I216" s="220"/>
      <c r="J216" s="220">
        <v>1</v>
      </c>
      <c r="K216" s="220">
        <v>0</v>
      </c>
      <c r="L216" s="220">
        <v>0</v>
      </c>
      <c r="M216" s="220"/>
      <c r="N216" s="220"/>
      <c r="O216" s="220"/>
      <c r="P216" s="220"/>
      <c r="Q216" s="220"/>
      <c r="R216" s="220"/>
      <c r="S216" s="220"/>
      <c r="T216" s="220"/>
      <c r="U216" s="220"/>
      <c r="V216" s="254">
        <v>1</v>
      </c>
      <c r="W216" s="254">
        <v>0</v>
      </c>
      <c r="X216" s="254"/>
      <c r="Y216" s="429">
        <v>103816.614</v>
      </c>
    </row>
    <row r="217" spans="2:25" s="194" customFormat="1">
      <c r="B217" s="254" t="s">
        <v>276</v>
      </c>
      <c r="C217" s="220" t="s">
        <v>983</v>
      </c>
      <c r="D217" s="220" t="s">
        <v>984</v>
      </c>
      <c r="E217" s="220" t="s">
        <v>985</v>
      </c>
      <c r="F217" s="220" t="s">
        <v>1018</v>
      </c>
      <c r="G217" s="220"/>
      <c r="H217" s="220"/>
      <c r="I217" s="220"/>
      <c r="J217" s="220">
        <v>1</v>
      </c>
      <c r="K217" s="220">
        <v>0</v>
      </c>
      <c r="L217" s="220">
        <v>0</v>
      </c>
      <c r="M217" s="220"/>
      <c r="N217" s="220"/>
      <c r="O217" s="220"/>
      <c r="P217" s="220"/>
      <c r="Q217" s="220"/>
      <c r="R217" s="220"/>
      <c r="S217" s="220"/>
      <c r="T217" s="220"/>
      <c r="U217" s="220"/>
      <c r="V217" s="254">
        <v>1</v>
      </c>
      <c r="W217" s="254">
        <v>0</v>
      </c>
      <c r="X217" s="254"/>
      <c r="Y217" s="429">
        <v>91101.08</v>
      </c>
    </row>
    <row r="218" spans="2:25" s="194" customFormat="1">
      <c r="B218" s="254" t="s">
        <v>276</v>
      </c>
      <c r="C218" s="220" t="s">
        <v>1121</v>
      </c>
      <c r="D218" s="220" t="s">
        <v>1122</v>
      </c>
      <c r="E218" s="220" t="s">
        <v>1123</v>
      </c>
      <c r="F218" s="220" t="s">
        <v>1018</v>
      </c>
      <c r="G218" s="220"/>
      <c r="H218" s="220"/>
      <c r="I218" s="220"/>
      <c r="J218" s="220">
        <v>1</v>
      </c>
      <c r="K218" s="220">
        <v>0</v>
      </c>
      <c r="L218" s="220">
        <v>0</v>
      </c>
      <c r="M218" s="220"/>
      <c r="N218" s="220"/>
      <c r="O218" s="220"/>
      <c r="P218" s="220"/>
      <c r="Q218" s="220"/>
      <c r="R218" s="220"/>
      <c r="S218" s="220"/>
      <c r="T218" s="220"/>
      <c r="U218" s="220"/>
      <c r="V218" s="254">
        <v>1</v>
      </c>
      <c r="W218" s="254">
        <v>0</v>
      </c>
      <c r="X218" s="254"/>
      <c r="Y218" s="429">
        <v>161860.43400000001</v>
      </c>
    </row>
    <row r="219" spans="2:25" s="194" customFormat="1">
      <c r="B219" s="254" t="s">
        <v>276</v>
      </c>
      <c r="C219" s="220" t="s">
        <v>1124</v>
      </c>
      <c r="D219" s="220" t="s">
        <v>1125</v>
      </c>
      <c r="E219" s="220" t="s">
        <v>1126</v>
      </c>
      <c r="F219" s="220" t="s">
        <v>1018</v>
      </c>
      <c r="G219" s="220">
        <v>0</v>
      </c>
      <c r="H219" s="220">
        <v>240</v>
      </c>
      <c r="I219" s="220">
        <v>0</v>
      </c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54">
        <v>1</v>
      </c>
      <c r="W219" s="220">
        <f>H219</f>
        <v>240</v>
      </c>
      <c r="X219" s="220"/>
      <c r="Y219" s="220">
        <v>70947.689999999988</v>
      </c>
    </row>
    <row r="220" spans="2:25" s="194" customFormat="1">
      <c r="B220" s="254" t="s">
        <v>276</v>
      </c>
      <c r="C220" s="220" t="s">
        <v>1127</v>
      </c>
      <c r="D220" s="220" t="s">
        <v>1128</v>
      </c>
      <c r="E220" s="220" t="s">
        <v>1129</v>
      </c>
      <c r="F220" s="220" t="s">
        <v>1018</v>
      </c>
      <c r="G220" s="220">
        <v>0</v>
      </c>
      <c r="H220" s="220">
        <v>240</v>
      </c>
      <c r="I220" s="220">
        <v>0</v>
      </c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54">
        <v>1</v>
      </c>
      <c r="W220" s="220">
        <f t="shared" ref="W220:W271" si="0">H220</f>
        <v>240</v>
      </c>
      <c r="X220" s="220"/>
      <c r="Y220" s="220">
        <v>62721</v>
      </c>
    </row>
    <row r="221" spans="2:25" s="194" customFormat="1">
      <c r="B221" s="254" t="s">
        <v>276</v>
      </c>
      <c r="C221" s="220" t="s">
        <v>1130</v>
      </c>
      <c r="D221" s="220" t="s">
        <v>1131</v>
      </c>
      <c r="E221" s="220" t="s">
        <v>1132</v>
      </c>
      <c r="F221" s="220" t="s">
        <v>1018</v>
      </c>
      <c r="G221" s="220">
        <v>0</v>
      </c>
      <c r="H221" s="220">
        <v>240</v>
      </c>
      <c r="I221" s="220">
        <v>0</v>
      </c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54">
        <v>1</v>
      </c>
      <c r="W221" s="220">
        <f t="shared" si="0"/>
        <v>240</v>
      </c>
      <c r="X221" s="220"/>
      <c r="Y221" s="220">
        <v>69157.929999999993</v>
      </c>
    </row>
    <row r="222" spans="2:25" s="194" customFormat="1">
      <c r="B222" s="254" t="s">
        <v>276</v>
      </c>
      <c r="C222" s="220" t="s">
        <v>1133</v>
      </c>
      <c r="D222" s="220" t="s">
        <v>1134</v>
      </c>
      <c r="E222" s="220" t="s">
        <v>1135</v>
      </c>
      <c r="F222" s="220" t="s">
        <v>1018</v>
      </c>
      <c r="G222" s="220">
        <v>0</v>
      </c>
      <c r="H222" s="220">
        <v>240</v>
      </c>
      <c r="I222" s="220">
        <v>0</v>
      </c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54">
        <v>1</v>
      </c>
      <c r="W222" s="220">
        <f t="shared" si="0"/>
        <v>240</v>
      </c>
      <c r="X222" s="220"/>
      <c r="Y222" s="220">
        <v>69265.37999999999</v>
      </c>
    </row>
    <row r="223" spans="2:25" s="194" customFormat="1">
      <c r="B223" s="254" t="s">
        <v>276</v>
      </c>
      <c r="C223" s="220" t="s">
        <v>1136</v>
      </c>
      <c r="D223" s="220" t="s">
        <v>1137</v>
      </c>
      <c r="E223" s="220" t="s">
        <v>1138</v>
      </c>
      <c r="F223" s="220" t="s">
        <v>1018</v>
      </c>
      <c r="G223" s="220">
        <v>0</v>
      </c>
      <c r="H223" s="220">
        <v>240</v>
      </c>
      <c r="I223" s="220">
        <v>0</v>
      </c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54">
        <v>1</v>
      </c>
      <c r="W223" s="220">
        <f t="shared" si="0"/>
        <v>240</v>
      </c>
      <c r="X223" s="220"/>
      <c r="Y223" s="220">
        <v>70947.689999999988</v>
      </c>
    </row>
    <row r="224" spans="2:25" s="194" customFormat="1">
      <c r="B224" s="254" t="s">
        <v>276</v>
      </c>
      <c r="C224" s="220" t="s">
        <v>1139</v>
      </c>
      <c r="D224" s="220" t="s">
        <v>1140</v>
      </c>
      <c r="E224" s="220" t="s">
        <v>1141</v>
      </c>
      <c r="F224" s="220" t="s">
        <v>1018</v>
      </c>
      <c r="G224" s="220">
        <v>0</v>
      </c>
      <c r="H224" s="220">
        <v>144</v>
      </c>
      <c r="I224" s="220">
        <v>0</v>
      </c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54">
        <v>1</v>
      </c>
      <c r="W224" s="220">
        <f t="shared" si="0"/>
        <v>144</v>
      </c>
      <c r="X224" s="220"/>
      <c r="Y224" s="220">
        <v>38577.51</v>
      </c>
    </row>
    <row r="225" spans="2:25" s="194" customFormat="1">
      <c r="B225" s="254" t="s">
        <v>276</v>
      </c>
      <c r="C225" s="220" t="s">
        <v>1142</v>
      </c>
      <c r="D225" s="220" t="s">
        <v>1143</v>
      </c>
      <c r="E225" s="220" t="s">
        <v>1144</v>
      </c>
      <c r="F225" s="220" t="s">
        <v>1018</v>
      </c>
      <c r="G225" s="220">
        <v>0</v>
      </c>
      <c r="H225" s="220">
        <v>240</v>
      </c>
      <c r="I225" s="220">
        <v>0</v>
      </c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54">
        <v>1</v>
      </c>
      <c r="W225" s="220">
        <f t="shared" si="0"/>
        <v>240</v>
      </c>
      <c r="X225" s="220"/>
      <c r="Y225" s="220">
        <v>70947.689999999988</v>
      </c>
    </row>
    <row r="226" spans="2:25" s="194" customFormat="1">
      <c r="B226" s="254" t="s">
        <v>276</v>
      </c>
      <c r="C226" s="220" t="s">
        <v>1145</v>
      </c>
      <c r="D226" s="220" t="s">
        <v>1146</v>
      </c>
      <c r="E226" s="220" t="s">
        <v>1147</v>
      </c>
      <c r="F226" s="220" t="s">
        <v>1018</v>
      </c>
      <c r="G226" s="220">
        <v>0</v>
      </c>
      <c r="H226" s="220">
        <v>204</v>
      </c>
      <c r="I226" s="220">
        <v>0</v>
      </c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54">
        <v>1</v>
      </c>
      <c r="W226" s="220">
        <f t="shared" si="0"/>
        <v>204</v>
      </c>
      <c r="X226" s="220"/>
      <c r="Y226" s="220">
        <v>64566.239999999998</v>
      </c>
    </row>
    <row r="227" spans="2:25" s="194" customFormat="1">
      <c r="B227" s="254" t="s">
        <v>276</v>
      </c>
      <c r="C227" s="220" t="s">
        <v>1148</v>
      </c>
      <c r="D227" s="220" t="s">
        <v>1149</v>
      </c>
      <c r="E227" s="220" t="s">
        <v>1150</v>
      </c>
      <c r="F227" s="220" t="s">
        <v>1018</v>
      </c>
      <c r="G227" s="220">
        <v>0</v>
      </c>
      <c r="H227" s="220">
        <v>240</v>
      </c>
      <c r="I227" s="220">
        <v>0</v>
      </c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54">
        <v>1</v>
      </c>
      <c r="W227" s="220">
        <f t="shared" si="0"/>
        <v>240</v>
      </c>
      <c r="X227" s="220"/>
      <c r="Y227" s="220">
        <v>61191.359999999993</v>
      </c>
    </row>
    <row r="228" spans="2:25" s="194" customFormat="1">
      <c r="B228" s="254" t="s">
        <v>276</v>
      </c>
      <c r="C228" s="220" t="s">
        <v>1151</v>
      </c>
      <c r="D228" s="220" t="s">
        <v>1152</v>
      </c>
      <c r="E228" s="220" t="s">
        <v>1153</v>
      </c>
      <c r="F228" s="220" t="s">
        <v>1018</v>
      </c>
      <c r="G228" s="220">
        <v>0</v>
      </c>
      <c r="H228" s="220">
        <v>240</v>
      </c>
      <c r="I228" s="220">
        <v>0</v>
      </c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54">
        <v>1</v>
      </c>
      <c r="W228" s="220">
        <f t="shared" si="0"/>
        <v>240</v>
      </c>
      <c r="X228" s="220"/>
      <c r="Y228" s="220">
        <v>54949.969999999987</v>
      </c>
    </row>
    <row r="229" spans="2:25" s="194" customFormat="1">
      <c r="B229" s="254" t="s">
        <v>276</v>
      </c>
      <c r="C229" s="220" t="s">
        <v>1154</v>
      </c>
      <c r="D229" s="220" t="s">
        <v>1155</v>
      </c>
      <c r="E229" s="220" t="s">
        <v>1156</v>
      </c>
      <c r="F229" s="220" t="s">
        <v>1018</v>
      </c>
      <c r="G229" s="220">
        <v>0</v>
      </c>
      <c r="H229" s="220">
        <v>168</v>
      </c>
      <c r="I229" s="220">
        <v>0</v>
      </c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54">
        <v>1</v>
      </c>
      <c r="W229" s="220">
        <f t="shared" si="0"/>
        <v>168</v>
      </c>
      <c r="X229" s="220"/>
      <c r="Y229" s="220">
        <v>59127.55</v>
      </c>
    </row>
    <row r="230" spans="2:25" s="194" customFormat="1">
      <c r="B230" s="254" t="s">
        <v>276</v>
      </c>
      <c r="C230" s="220" t="s">
        <v>1157</v>
      </c>
      <c r="D230" s="220" t="s">
        <v>1158</v>
      </c>
      <c r="E230" s="220" t="s">
        <v>1159</v>
      </c>
      <c r="F230" s="220" t="s">
        <v>1018</v>
      </c>
      <c r="G230" s="220">
        <v>0</v>
      </c>
      <c r="H230" s="220">
        <v>228</v>
      </c>
      <c r="I230" s="220">
        <v>0</v>
      </c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54">
        <v>1</v>
      </c>
      <c r="W230" s="220">
        <f t="shared" si="0"/>
        <v>228</v>
      </c>
      <c r="X230" s="220"/>
      <c r="Y230" s="220">
        <v>62873.030000000006</v>
      </c>
    </row>
    <row r="231" spans="2:25" s="194" customFormat="1">
      <c r="B231" s="254" t="s">
        <v>276</v>
      </c>
      <c r="C231" s="220" t="s">
        <v>1160</v>
      </c>
      <c r="D231" s="220" t="s">
        <v>1161</v>
      </c>
      <c r="E231" s="220" t="s">
        <v>1162</v>
      </c>
      <c r="F231" s="220" t="s">
        <v>1018</v>
      </c>
      <c r="G231" s="220">
        <v>0</v>
      </c>
      <c r="H231" s="220">
        <v>240</v>
      </c>
      <c r="I231" s="220">
        <v>0</v>
      </c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54">
        <v>1</v>
      </c>
      <c r="W231" s="220">
        <f t="shared" si="0"/>
        <v>240</v>
      </c>
      <c r="X231" s="220"/>
      <c r="Y231" s="220">
        <v>66727.849999999991</v>
      </c>
    </row>
    <row r="232" spans="2:25" s="194" customFormat="1">
      <c r="B232" s="254" t="s">
        <v>276</v>
      </c>
      <c r="C232" s="220" t="s">
        <v>1163</v>
      </c>
      <c r="D232" s="220" t="s">
        <v>1164</v>
      </c>
      <c r="E232" s="220" t="s">
        <v>1165</v>
      </c>
      <c r="F232" s="220" t="s">
        <v>1018</v>
      </c>
      <c r="G232" s="220">
        <v>0</v>
      </c>
      <c r="H232" s="220">
        <v>240</v>
      </c>
      <c r="I232" s="220">
        <v>0</v>
      </c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54">
        <v>1</v>
      </c>
      <c r="W232" s="220">
        <f t="shared" si="0"/>
        <v>240</v>
      </c>
      <c r="X232" s="220"/>
      <c r="Y232" s="220">
        <v>70088.289999999994</v>
      </c>
    </row>
    <row r="233" spans="2:25" s="194" customFormat="1">
      <c r="B233" s="254" t="s">
        <v>276</v>
      </c>
      <c r="C233" s="220" t="s">
        <v>1166</v>
      </c>
      <c r="D233" s="220" t="s">
        <v>1167</v>
      </c>
      <c r="E233" s="220" t="s">
        <v>1168</v>
      </c>
      <c r="F233" s="220" t="s">
        <v>1018</v>
      </c>
      <c r="G233" s="220">
        <v>0</v>
      </c>
      <c r="H233" s="220">
        <v>240</v>
      </c>
      <c r="I233" s="220">
        <v>0</v>
      </c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54">
        <v>1</v>
      </c>
      <c r="W233" s="220">
        <f t="shared" si="0"/>
        <v>240</v>
      </c>
      <c r="X233" s="220"/>
      <c r="Y233" s="220">
        <v>63161.4</v>
      </c>
    </row>
    <row r="234" spans="2:25" s="194" customFormat="1">
      <c r="B234" s="254" t="s">
        <v>276</v>
      </c>
      <c r="C234" s="220" t="s">
        <v>1169</v>
      </c>
      <c r="D234" s="220" t="s">
        <v>1170</v>
      </c>
      <c r="E234" s="220" t="s">
        <v>1171</v>
      </c>
      <c r="F234" s="220" t="s">
        <v>1018</v>
      </c>
      <c r="G234" s="220">
        <v>0</v>
      </c>
      <c r="H234" s="220">
        <v>240</v>
      </c>
      <c r="I234" s="220">
        <v>0</v>
      </c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54">
        <v>1</v>
      </c>
      <c r="W234" s="220">
        <f t="shared" si="0"/>
        <v>240</v>
      </c>
      <c r="X234" s="220"/>
      <c r="Y234" s="220">
        <v>69211.67</v>
      </c>
    </row>
    <row r="235" spans="2:25" s="194" customFormat="1">
      <c r="B235" s="254" t="s">
        <v>276</v>
      </c>
      <c r="C235" s="220" t="s">
        <v>1172</v>
      </c>
      <c r="D235" s="220" t="s">
        <v>1173</v>
      </c>
      <c r="E235" s="220" t="s">
        <v>1174</v>
      </c>
      <c r="F235" s="220" t="s">
        <v>1018</v>
      </c>
      <c r="G235" s="220">
        <v>0</v>
      </c>
      <c r="H235" s="220">
        <v>144</v>
      </c>
      <c r="I235" s="220">
        <v>0</v>
      </c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54">
        <v>1</v>
      </c>
      <c r="W235" s="220">
        <f t="shared" si="0"/>
        <v>144</v>
      </c>
      <c r="X235" s="220"/>
      <c r="Y235" s="220">
        <v>59427.210000000006</v>
      </c>
    </row>
    <row r="236" spans="2:25" s="194" customFormat="1">
      <c r="B236" s="254" t="s">
        <v>276</v>
      </c>
      <c r="C236" s="220" t="s">
        <v>1175</v>
      </c>
      <c r="D236" s="220" t="s">
        <v>1176</v>
      </c>
      <c r="E236" s="220" t="s">
        <v>1177</v>
      </c>
      <c r="F236" s="220" t="s">
        <v>1018</v>
      </c>
      <c r="G236" s="220">
        <v>0</v>
      </c>
      <c r="H236" s="220">
        <v>240</v>
      </c>
      <c r="I236" s="220">
        <v>0</v>
      </c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54">
        <v>1</v>
      </c>
      <c r="W236" s="220">
        <f t="shared" si="0"/>
        <v>240</v>
      </c>
      <c r="X236" s="220"/>
      <c r="Y236" s="220">
        <v>63397.759999999995</v>
      </c>
    </row>
    <row r="237" spans="2:25" s="194" customFormat="1">
      <c r="B237" s="254" t="s">
        <v>276</v>
      </c>
      <c r="C237" s="220" t="s">
        <v>1178</v>
      </c>
      <c r="D237" s="220" t="s">
        <v>1179</v>
      </c>
      <c r="E237" s="220" t="s">
        <v>1180</v>
      </c>
      <c r="F237" s="220" t="s">
        <v>1018</v>
      </c>
      <c r="G237" s="220">
        <v>0</v>
      </c>
      <c r="H237" s="220">
        <v>240</v>
      </c>
      <c r="I237" s="220">
        <v>0</v>
      </c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54">
        <v>1</v>
      </c>
      <c r="W237" s="220">
        <f t="shared" si="0"/>
        <v>240</v>
      </c>
      <c r="X237" s="220"/>
      <c r="Y237" s="220">
        <v>62796.18</v>
      </c>
    </row>
    <row r="238" spans="2:25" s="194" customFormat="1">
      <c r="B238" s="254" t="s">
        <v>276</v>
      </c>
      <c r="C238" s="220" t="s">
        <v>1181</v>
      </c>
      <c r="D238" s="220" t="s">
        <v>1182</v>
      </c>
      <c r="E238" s="220" t="s">
        <v>1183</v>
      </c>
      <c r="F238" s="220" t="s">
        <v>1018</v>
      </c>
      <c r="G238" s="220">
        <v>0</v>
      </c>
      <c r="H238" s="220">
        <v>240</v>
      </c>
      <c r="I238" s="220">
        <v>0</v>
      </c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54">
        <v>1</v>
      </c>
      <c r="W238" s="220">
        <f t="shared" si="0"/>
        <v>240</v>
      </c>
      <c r="X238" s="220"/>
      <c r="Y238" s="220">
        <v>70947.689999999988</v>
      </c>
    </row>
    <row r="239" spans="2:25" s="194" customFormat="1">
      <c r="B239" s="254" t="s">
        <v>276</v>
      </c>
      <c r="C239" s="220" t="s">
        <v>1184</v>
      </c>
      <c r="D239" s="220" t="s">
        <v>1185</v>
      </c>
      <c r="E239" s="220" t="s">
        <v>1186</v>
      </c>
      <c r="F239" s="220" t="s">
        <v>1018</v>
      </c>
      <c r="G239" s="220">
        <v>0</v>
      </c>
      <c r="H239" s="220">
        <v>240</v>
      </c>
      <c r="I239" s="220">
        <v>0</v>
      </c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54">
        <v>1</v>
      </c>
      <c r="W239" s="220">
        <f t="shared" si="0"/>
        <v>240</v>
      </c>
      <c r="X239" s="220"/>
      <c r="Y239" s="220">
        <v>66650.689999999988</v>
      </c>
    </row>
    <row r="240" spans="2:25" s="194" customFormat="1">
      <c r="B240" s="254" t="s">
        <v>276</v>
      </c>
      <c r="C240" s="220" t="s">
        <v>1024</v>
      </c>
      <c r="D240" s="220" t="s">
        <v>1187</v>
      </c>
      <c r="E240" s="220" t="s">
        <v>1188</v>
      </c>
      <c r="F240" s="220" t="s">
        <v>1018</v>
      </c>
      <c r="G240" s="220">
        <v>0</v>
      </c>
      <c r="H240" s="220">
        <v>240</v>
      </c>
      <c r="I240" s="220">
        <v>0</v>
      </c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54">
        <v>1</v>
      </c>
      <c r="W240" s="220">
        <f t="shared" si="0"/>
        <v>240</v>
      </c>
      <c r="X240" s="220"/>
      <c r="Y240" s="220">
        <v>68262.039999999994</v>
      </c>
    </row>
    <row r="241" spans="2:25" s="194" customFormat="1">
      <c r="B241" s="254" t="s">
        <v>276</v>
      </c>
      <c r="C241" s="220" t="s">
        <v>1189</v>
      </c>
      <c r="D241" s="220" t="s">
        <v>1190</v>
      </c>
      <c r="E241" s="220" t="s">
        <v>1191</v>
      </c>
      <c r="F241" s="220" t="s">
        <v>1018</v>
      </c>
      <c r="G241" s="220">
        <v>0</v>
      </c>
      <c r="H241" s="220">
        <v>240</v>
      </c>
      <c r="I241" s="220">
        <v>0</v>
      </c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54">
        <v>1</v>
      </c>
      <c r="W241" s="220">
        <f t="shared" si="0"/>
        <v>240</v>
      </c>
      <c r="X241" s="220"/>
      <c r="Y241" s="220">
        <v>61476.179999999993</v>
      </c>
    </row>
    <row r="242" spans="2:25" s="194" customFormat="1">
      <c r="B242" s="254" t="s">
        <v>276</v>
      </c>
      <c r="C242" s="220" t="s">
        <v>1192</v>
      </c>
      <c r="D242" s="220" t="s">
        <v>1193</v>
      </c>
      <c r="E242" s="220" t="s">
        <v>1194</v>
      </c>
      <c r="F242" s="220" t="s">
        <v>1018</v>
      </c>
      <c r="G242" s="220">
        <v>0</v>
      </c>
      <c r="H242" s="220">
        <v>240</v>
      </c>
      <c r="I242" s="220">
        <v>0</v>
      </c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54">
        <v>1</v>
      </c>
      <c r="W242" s="220">
        <f t="shared" si="0"/>
        <v>240</v>
      </c>
      <c r="X242" s="220"/>
      <c r="Y242" s="220">
        <v>70947.689999999988</v>
      </c>
    </row>
    <row r="243" spans="2:25" s="194" customFormat="1">
      <c r="B243" s="254" t="s">
        <v>276</v>
      </c>
      <c r="C243" s="220" t="s">
        <v>1195</v>
      </c>
      <c r="D243" s="220" t="s">
        <v>1196</v>
      </c>
      <c r="E243" s="220" t="s">
        <v>1197</v>
      </c>
      <c r="F243" s="220" t="s">
        <v>1018</v>
      </c>
      <c r="G243" s="220">
        <v>0</v>
      </c>
      <c r="H243" s="220">
        <v>240</v>
      </c>
      <c r="I243" s="220">
        <v>0</v>
      </c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54">
        <v>1</v>
      </c>
      <c r="W243" s="220">
        <f t="shared" si="0"/>
        <v>240</v>
      </c>
      <c r="X243" s="220"/>
      <c r="Y243" s="220">
        <v>63274.649999999994</v>
      </c>
    </row>
    <row r="244" spans="2:25" s="194" customFormat="1">
      <c r="B244" s="254" t="s">
        <v>276</v>
      </c>
      <c r="C244" s="220" t="s">
        <v>1198</v>
      </c>
      <c r="D244" s="220" t="s">
        <v>1199</v>
      </c>
      <c r="E244" s="220" t="s">
        <v>1200</v>
      </c>
      <c r="F244" s="220" t="s">
        <v>1018</v>
      </c>
      <c r="G244" s="220">
        <v>0</v>
      </c>
      <c r="H244" s="220">
        <v>240</v>
      </c>
      <c r="I244" s="220">
        <v>0</v>
      </c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54">
        <v>1</v>
      </c>
      <c r="W244" s="220">
        <f t="shared" si="0"/>
        <v>240</v>
      </c>
      <c r="X244" s="220"/>
      <c r="Y244" s="220">
        <v>70034.559999999998</v>
      </c>
    </row>
    <row r="245" spans="2:25" s="194" customFormat="1">
      <c r="B245" s="254" t="s">
        <v>276</v>
      </c>
      <c r="C245" s="220" t="s">
        <v>1201</v>
      </c>
      <c r="D245" s="220" t="s">
        <v>1202</v>
      </c>
      <c r="E245" s="220" t="s">
        <v>1203</v>
      </c>
      <c r="F245" s="220" t="s">
        <v>1018</v>
      </c>
      <c r="G245" s="220">
        <v>0</v>
      </c>
      <c r="H245" s="220">
        <v>240</v>
      </c>
      <c r="I245" s="220">
        <v>0</v>
      </c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54">
        <v>1</v>
      </c>
      <c r="W245" s="220">
        <f t="shared" si="0"/>
        <v>240</v>
      </c>
      <c r="X245" s="220"/>
      <c r="Y245" s="220">
        <v>69666.87999999999</v>
      </c>
    </row>
    <row r="246" spans="2:25" s="194" customFormat="1">
      <c r="B246" s="254" t="s">
        <v>276</v>
      </c>
      <c r="C246" s="220" t="s">
        <v>1204</v>
      </c>
      <c r="D246" s="220" t="s">
        <v>1205</v>
      </c>
      <c r="E246" s="220" t="s">
        <v>1206</v>
      </c>
      <c r="F246" s="220" t="s">
        <v>1018</v>
      </c>
      <c r="G246" s="220">
        <v>0</v>
      </c>
      <c r="H246" s="220">
        <v>240</v>
      </c>
      <c r="I246" s="220">
        <v>0</v>
      </c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54">
        <v>1</v>
      </c>
      <c r="W246" s="220">
        <f t="shared" si="0"/>
        <v>240</v>
      </c>
      <c r="X246" s="220"/>
      <c r="Y246" s="220">
        <v>66455.06</v>
      </c>
    </row>
    <row r="247" spans="2:25" s="194" customFormat="1">
      <c r="B247" s="254" t="s">
        <v>276</v>
      </c>
      <c r="C247" s="220" t="s">
        <v>1207</v>
      </c>
      <c r="D247" s="220" t="s">
        <v>1208</v>
      </c>
      <c r="E247" s="220" t="s">
        <v>1209</v>
      </c>
      <c r="F247" s="220" t="s">
        <v>1018</v>
      </c>
      <c r="G247" s="220">
        <v>0</v>
      </c>
      <c r="H247" s="220">
        <v>240</v>
      </c>
      <c r="I247" s="220">
        <v>0</v>
      </c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54">
        <v>1</v>
      </c>
      <c r="W247" s="220">
        <f t="shared" si="0"/>
        <v>240</v>
      </c>
      <c r="X247" s="220"/>
      <c r="Y247" s="220">
        <v>20790.580000000002</v>
      </c>
    </row>
    <row r="248" spans="2:25" s="194" customFormat="1">
      <c r="B248" s="254" t="s">
        <v>276</v>
      </c>
      <c r="C248" s="220" t="s">
        <v>1210</v>
      </c>
      <c r="D248" s="220" t="s">
        <v>1211</v>
      </c>
      <c r="E248" s="220" t="s">
        <v>1212</v>
      </c>
      <c r="F248" s="220" t="s">
        <v>1018</v>
      </c>
      <c r="G248" s="220">
        <v>0</v>
      </c>
      <c r="H248" s="220">
        <v>120</v>
      </c>
      <c r="I248" s="220">
        <v>0</v>
      </c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54">
        <v>1</v>
      </c>
      <c r="W248" s="220">
        <f t="shared" si="0"/>
        <v>120</v>
      </c>
      <c r="X248" s="220"/>
      <c r="Y248" s="220">
        <v>56313.89</v>
      </c>
    </row>
    <row r="249" spans="2:25" s="194" customFormat="1">
      <c r="B249" s="254" t="s">
        <v>276</v>
      </c>
      <c r="C249" s="220" t="s">
        <v>1213</v>
      </c>
      <c r="D249" s="220" t="s">
        <v>1214</v>
      </c>
      <c r="E249" s="220" t="s">
        <v>1215</v>
      </c>
      <c r="F249" s="220" t="s">
        <v>1018</v>
      </c>
      <c r="G249" s="220">
        <v>0</v>
      </c>
      <c r="H249" s="220">
        <v>240</v>
      </c>
      <c r="I249" s="220">
        <v>0</v>
      </c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54">
        <v>1</v>
      </c>
      <c r="W249" s="220">
        <f t="shared" si="0"/>
        <v>240</v>
      </c>
      <c r="X249" s="220"/>
      <c r="Y249" s="220">
        <v>64343.17</v>
      </c>
    </row>
    <row r="250" spans="2:25" s="194" customFormat="1">
      <c r="B250" s="254" t="s">
        <v>276</v>
      </c>
      <c r="C250" s="220" t="s">
        <v>1216</v>
      </c>
      <c r="D250" s="220" t="s">
        <v>1217</v>
      </c>
      <c r="E250" s="220" t="s">
        <v>1218</v>
      </c>
      <c r="F250" s="220" t="s">
        <v>1018</v>
      </c>
      <c r="G250" s="220">
        <v>0</v>
      </c>
      <c r="H250" s="220">
        <v>240</v>
      </c>
      <c r="I250" s="220">
        <v>0</v>
      </c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54">
        <v>1</v>
      </c>
      <c r="W250" s="220">
        <f t="shared" si="0"/>
        <v>240</v>
      </c>
      <c r="X250" s="220"/>
      <c r="Y250" s="220">
        <v>70165.45</v>
      </c>
    </row>
    <row r="251" spans="2:25" s="194" customFormat="1">
      <c r="B251" s="254" t="s">
        <v>276</v>
      </c>
      <c r="C251" s="220" t="s">
        <v>1219</v>
      </c>
      <c r="D251" s="220" t="s">
        <v>1220</v>
      </c>
      <c r="E251" s="220" t="s">
        <v>1221</v>
      </c>
      <c r="F251" s="220" t="s">
        <v>1018</v>
      </c>
      <c r="G251" s="220">
        <v>0</v>
      </c>
      <c r="H251" s="220">
        <v>240</v>
      </c>
      <c r="I251" s="220">
        <v>0</v>
      </c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54">
        <v>1</v>
      </c>
      <c r="W251" s="220">
        <f t="shared" si="0"/>
        <v>240</v>
      </c>
      <c r="X251" s="220"/>
      <c r="Y251" s="220">
        <v>70088.289999999994</v>
      </c>
    </row>
    <row r="252" spans="2:25" s="194" customFormat="1">
      <c r="B252" s="254" t="s">
        <v>276</v>
      </c>
      <c r="C252" s="220" t="s">
        <v>1222</v>
      </c>
      <c r="D252" s="220" t="s">
        <v>1223</v>
      </c>
      <c r="E252" s="220" t="s">
        <v>1224</v>
      </c>
      <c r="F252" s="220" t="s">
        <v>1018</v>
      </c>
      <c r="G252" s="220">
        <v>0</v>
      </c>
      <c r="H252" s="220">
        <v>240</v>
      </c>
      <c r="I252" s="220">
        <v>0</v>
      </c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54">
        <v>1</v>
      </c>
      <c r="W252" s="220">
        <f t="shared" si="0"/>
        <v>240</v>
      </c>
      <c r="X252" s="220"/>
      <c r="Y252" s="220">
        <v>60821.69999999999</v>
      </c>
    </row>
    <row r="253" spans="2:25" s="194" customFormat="1">
      <c r="B253" s="254" t="s">
        <v>276</v>
      </c>
      <c r="C253" s="220" t="s">
        <v>1225</v>
      </c>
      <c r="D253" s="220" t="s">
        <v>1226</v>
      </c>
      <c r="E253" s="220" t="s">
        <v>1227</v>
      </c>
      <c r="F253" s="220" t="s">
        <v>1018</v>
      </c>
      <c r="G253" s="220">
        <v>0</v>
      </c>
      <c r="H253" s="220">
        <v>168</v>
      </c>
      <c r="I253" s="220">
        <v>0</v>
      </c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54">
        <v>1</v>
      </c>
      <c r="W253" s="220">
        <f t="shared" si="0"/>
        <v>168</v>
      </c>
      <c r="X253" s="220"/>
      <c r="Y253" s="220">
        <v>22737.15</v>
      </c>
    </row>
    <row r="254" spans="2:25" s="194" customFormat="1">
      <c r="B254" s="254" t="s">
        <v>276</v>
      </c>
      <c r="C254" s="220" t="s">
        <v>1228</v>
      </c>
      <c r="D254" s="220" t="s">
        <v>1229</v>
      </c>
      <c r="E254" s="220" t="s">
        <v>1230</v>
      </c>
      <c r="F254" s="220" t="s">
        <v>1018</v>
      </c>
      <c r="G254" s="220">
        <v>0</v>
      </c>
      <c r="H254" s="220">
        <v>240</v>
      </c>
      <c r="I254" s="220">
        <v>0</v>
      </c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54">
        <v>1</v>
      </c>
      <c r="W254" s="220">
        <f t="shared" si="0"/>
        <v>240</v>
      </c>
      <c r="X254" s="220"/>
      <c r="Y254" s="220">
        <v>67907.42</v>
      </c>
    </row>
    <row r="255" spans="2:25" s="194" customFormat="1">
      <c r="B255" s="254" t="s">
        <v>276</v>
      </c>
      <c r="C255" s="220" t="s">
        <v>1231</v>
      </c>
      <c r="D255" s="220" t="s">
        <v>1232</v>
      </c>
      <c r="E255" s="220" t="s">
        <v>1233</v>
      </c>
      <c r="F255" s="220" t="s">
        <v>1018</v>
      </c>
      <c r="G255" s="220">
        <v>0</v>
      </c>
      <c r="H255" s="220">
        <v>180</v>
      </c>
      <c r="I255" s="220">
        <v>0</v>
      </c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54">
        <v>1</v>
      </c>
      <c r="W255" s="220">
        <f t="shared" si="0"/>
        <v>180</v>
      </c>
      <c r="X255" s="220"/>
      <c r="Y255" s="220">
        <v>48780.81</v>
      </c>
    </row>
    <row r="256" spans="2:25" s="194" customFormat="1">
      <c r="B256" s="254" t="s">
        <v>276</v>
      </c>
      <c r="C256" s="220" t="s">
        <v>1234</v>
      </c>
      <c r="D256" s="220" t="s">
        <v>1235</v>
      </c>
      <c r="E256" s="220" t="s">
        <v>1236</v>
      </c>
      <c r="F256" s="220" t="s">
        <v>1018</v>
      </c>
      <c r="G256" s="220">
        <v>0</v>
      </c>
      <c r="H256" s="220">
        <v>240</v>
      </c>
      <c r="I256" s="220">
        <v>0</v>
      </c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54">
        <v>1</v>
      </c>
      <c r="W256" s="220">
        <f t="shared" si="0"/>
        <v>240</v>
      </c>
      <c r="X256" s="220"/>
      <c r="Y256" s="220">
        <v>67171.41</v>
      </c>
    </row>
    <row r="257" spans="2:25" s="194" customFormat="1">
      <c r="B257" s="254" t="s">
        <v>276</v>
      </c>
      <c r="C257" s="220" t="s">
        <v>1237</v>
      </c>
      <c r="D257" s="220" t="s">
        <v>1238</v>
      </c>
      <c r="E257" s="220" t="s">
        <v>1239</v>
      </c>
      <c r="F257" s="220" t="s">
        <v>1018</v>
      </c>
      <c r="G257" s="220">
        <v>0</v>
      </c>
      <c r="H257" s="220">
        <v>144</v>
      </c>
      <c r="I257" s="220">
        <v>0</v>
      </c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54">
        <v>1</v>
      </c>
      <c r="W257" s="220">
        <f t="shared" si="0"/>
        <v>144</v>
      </c>
      <c r="X257" s="220"/>
      <c r="Y257" s="220">
        <v>41730.6</v>
      </c>
    </row>
    <row r="258" spans="2:25" s="194" customFormat="1">
      <c r="B258" s="254" t="s">
        <v>276</v>
      </c>
      <c r="C258" s="220" t="s">
        <v>1240</v>
      </c>
      <c r="D258" s="220" t="s">
        <v>1241</v>
      </c>
      <c r="E258" s="220" t="s">
        <v>1242</v>
      </c>
      <c r="F258" s="220" t="s">
        <v>1018</v>
      </c>
      <c r="G258" s="220">
        <v>0</v>
      </c>
      <c r="H258" s="220">
        <v>240</v>
      </c>
      <c r="I258" s="220">
        <v>0</v>
      </c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54">
        <v>1</v>
      </c>
      <c r="W258" s="220">
        <f t="shared" si="0"/>
        <v>240</v>
      </c>
      <c r="X258" s="220"/>
      <c r="Y258" s="220">
        <v>63457.97</v>
      </c>
    </row>
    <row r="259" spans="2:25" s="194" customFormat="1">
      <c r="B259" s="254" t="s">
        <v>276</v>
      </c>
      <c r="C259" s="220" t="s">
        <v>1243</v>
      </c>
      <c r="D259" s="220" t="s">
        <v>1244</v>
      </c>
      <c r="E259" s="220" t="s">
        <v>1245</v>
      </c>
      <c r="F259" s="220" t="s">
        <v>1018</v>
      </c>
      <c r="G259" s="220">
        <v>0</v>
      </c>
      <c r="H259" s="220">
        <v>240</v>
      </c>
      <c r="I259" s="220">
        <v>0</v>
      </c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54">
        <v>1</v>
      </c>
      <c r="W259" s="220">
        <f t="shared" si="0"/>
        <v>240</v>
      </c>
      <c r="X259" s="220"/>
      <c r="Y259" s="220">
        <v>70556.569999999992</v>
      </c>
    </row>
    <row r="260" spans="2:25" s="194" customFormat="1">
      <c r="B260" s="254" t="s">
        <v>276</v>
      </c>
      <c r="C260" s="220" t="s">
        <v>1246</v>
      </c>
      <c r="D260" s="220" t="s">
        <v>1247</v>
      </c>
      <c r="E260" s="220" t="s">
        <v>1248</v>
      </c>
      <c r="F260" s="220" t="s">
        <v>1018</v>
      </c>
      <c r="G260" s="220">
        <v>0</v>
      </c>
      <c r="H260" s="220">
        <v>228</v>
      </c>
      <c r="I260" s="220">
        <v>0</v>
      </c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54">
        <v>1</v>
      </c>
      <c r="W260" s="220">
        <f t="shared" si="0"/>
        <v>228</v>
      </c>
      <c r="X260" s="220"/>
      <c r="Y260" s="220">
        <v>64480.140000000007</v>
      </c>
    </row>
    <row r="261" spans="2:25" s="194" customFormat="1">
      <c r="B261" s="254" t="s">
        <v>276</v>
      </c>
      <c r="C261" s="220" t="s">
        <v>1249</v>
      </c>
      <c r="D261" s="220" t="s">
        <v>1250</v>
      </c>
      <c r="E261" s="220" t="s">
        <v>1251</v>
      </c>
      <c r="F261" s="220" t="s">
        <v>1018</v>
      </c>
      <c r="G261" s="220">
        <v>0</v>
      </c>
      <c r="H261" s="220">
        <v>192</v>
      </c>
      <c r="I261" s="220">
        <v>0</v>
      </c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54">
        <v>1</v>
      </c>
      <c r="W261" s="220">
        <f t="shared" si="0"/>
        <v>192</v>
      </c>
      <c r="X261" s="220"/>
      <c r="Y261" s="220">
        <v>51143.610000000008</v>
      </c>
    </row>
    <row r="262" spans="2:25" s="194" customFormat="1">
      <c r="B262" s="254" t="s">
        <v>276</v>
      </c>
      <c r="C262" s="220" t="s">
        <v>1252</v>
      </c>
      <c r="D262" s="220" t="s">
        <v>1253</v>
      </c>
      <c r="E262" s="220" t="s">
        <v>1254</v>
      </c>
      <c r="F262" s="220" t="s">
        <v>1018</v>
      </c>
      <c r="G262" s="220">
        <v>0</v>
      </c>
      <c r="H262" s="220">
        <v>240</v>
      </c>
      <c r="I262" s="220">
        <v>0</v>
      </c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54">
        <v>1</v>
      </c>
      <c r="W262" s="220">
        <f t="shared" si="0"/>
        <v>240</v>
      </c>
      <c r="X262" s="220"/>
      <c r="Y262" s="220">
        <v>64858.239999999991</v>
      </c>
    </row>
    <row r="263" spans="2:25" s="194" customFormat="1">
      <c r="B263" s="254" t="s">
        <v>276</v>
      </c>
      <c r="C263" s="220" t="s">
        <v>1255</v>
      </c>
      <c r="D263" s="220" t="s">
        <v>1256</v>
      </c>
      <c r="E263" s="220" t="s">
        <v>1257</v>
      </c>
      <c r="F263" s="220" t="s">
        <v>1018</v>
      </c>
      <c r="G263" s="220">
        <v>0</v>
      </c>
      <c r="H263" s="220">
        <v>168</v>
      </c>
      <c r="I263" s="220">
        <v>0</v>
      </c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54">
        <v>1</v>
      </c>
      <c r="W263" s="220">
        <f t="shared" si="0"/>
        <v>168</v>
      </c>
      <c r="X263" s="220"/>
      <c r="Y263" s="220">
        <v>40917.729999999996</v>
      </c>
    </row>
    <row r="264" spans="2:25" s="194" customFormat="1">
      <c r="B264" s="254" t="s">
        <v>276</v>
      </c>
      <c r="C264" s="220" t="s">
        <v>1258</v>
      </c>
      <c r="D264" s="220" t="s">
        <v>1259</v>
      </c>
      <c r="E264" s="220" t="s">
        <v>1260</v>
      </c>
      <c r="F264" s="220" t="s">
        <v>1018</v>
      </c>
      <c r="G264" s="220">
        <v>0</v>
      </c>
      <c r="H264" s="220">
        <v>240</v>
      </c>
      <c r="I264" s="220">
        <v>0</v>
      </c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54">
        <v>1</v>
      </c>
      <c r="W264" s="220">
        <f t="shared" si="0"/>
        <v>240</v>
      </c>
      <c r="X264" s="220"/>
      <c r="Y264" s="220">
        <v>70893.959999999992</v>
      </c>
    </row>
    <row r="265" spans="2:25" s="194" customFormat="1">
      <c r="B265" s="254" t="s">
        <v>276</v>
      </c>
      <c r="C265" s="220" t="s">
        <v>1261</v>
      </c>
      <c r="D265" s="220" t="s">
        <v>1262</v>
      </c>
      <c r="E265" s="220" t="s">
        <v>1263</v>
      </c>
      <c r="F265" s="220" t="s">
        <v>1018</v>
      </c>
      <c r="G265" s="220">
        <v>0</v>
      </c>
      <c r="H265" s="220">
        <v>228</v>
      </c>
      <c r="I265" s="220">
        <v>0</v>
      </c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54">
        <v>1</v>
      </c>
      <c r="W265" s="220">
        <f t="shared" si="0"/>
        <v>228</v>
      </c>
      <c r="X265" s="220"/>
      <c r="Y265" s="220">
        <v>60746.720000000001</v>
      </c>
    </row>
    <row r="266" spans="2:25" s="194" customFormat="1">
      <c r="B266" s="254" t="s">
        <v>276</v>
      </c>
      <c r="C266" s="220" t="s">
        <v>1264</v>
      </c>
      <c r="D266" s="220" t="s">
        <v>1265</v>
      </c>
      <c r="E266" s="220" t="s">
        <v>1266</v>
      </c>
      <c r="F266" s="220" t="s">
        <v>1018</v>
      </c>
      <c r="G266" s="220">
        <v>0</v>
      </c>
      <c r="H266" s="220">
        <v>240</v>
      </c>
      <c r="I266" s="220">
        <v>0</v>
      </c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54">
        <v>1</v>
      </c>
      <c r="W266" s="220">
        <f t="shared" si="0"/>
        <v>240</v>
      </c>
      <c r="X266" s="220"/>
      <c r="Y266" s="220">
        <v>57874.81</v>
      </c>
    </row>
    <row r="267" spans="2:25" s="194" customFormat="1">
      <c r="B267" s="254" t="s">
        <v>276</v>
      </c>
      <c r="C267" s="220" t="s">
        <v>1267</v>
      </c>
      <c r="D267" s="220" t="s">
        <v>1268</v>
      </c>
      <c r="E267" s="220" t="s">
        <v>1269</v>
      </c>
      <c r="F267" s="220" t="s">
        <v>1018</v>
      </c>
      <c r="G267" s="220">
        <v>0</v>
      </c>
      <c r="H267" s="220">
        <v>240</v>
      </c>
      <c r="I267" s="220">
        <v>0</v>
      </c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54">
        <v>1</v>
      </c>
      <c r="W267" s="220">
        <f t="shared" si="0"/>
        <v>240</v>
      </c>
      <c r="X267" s="220"/>
      <c r="Y267" s="220">
        <v>70556.569999999992</v>
      </c>
    </row>
    <row r="268" spans="2:25" s="194" customFormat="1">
      <c r="B268" s="254" t="s">
        <v>276</v>
      </c>
      <c r="C268" s="220" t="s">
        <v>1270</v>
      </c>
      <c r="D268" s="220" t="s">
        <v>1271</v>
      </c>
      <c r="E268" s="220" t="s">
        <v>1272</v>
      </c>
      <c r="F268" s="220" t="s">
        <v>1018</v>
      </c>
      <c r="G268" s="220">
        <v>0</v>
      </c>
      <c r="H268" s="220">
        <v>240</v>
      </c>
      <c r="I268" s="220">
        <v>0</v>
      </c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54">
        <v>1</v>
      </c>
      <c r="W268" s="220">
        <f t="shared" si="0"/>
        <v>240</v>
      </c>
      <c r="X268" s="220"/>
      <c r="Y268" s="220">
        <v>67510.09</v>
      </c>
    </row>
    <row r="269" spans="2:25" s="194" customFormat="1">
      <c r="B269" s="254" t="s">
        <v>276</v>
      </c>
      <c r="C269" s="220" t="s">
        <v>1273</v>
      </c>
      <c r="D269" s="220" t="s">
        <v>1274</v>
      </c>
      <c r="E269" s="220" t="s">
        <v>1275</v>
      </c>
      <c r="F269" s="220" t="s">
        <v>1018</v>
      </c>
      <c r="G269" s="220">
        <v>0</v>
      </c>
      <c r="H269" s="220">
        <v>240</v>
      </c>
      <c r="I269" s="220">
        <v>0</v>
      </c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54">
        <v>1</v>
      </c>
      <c r="W269" s="220">
        <f t="shared" si="0"/>
        <v>240</v>
      </c>
      <c r="X269" s="220"/>
      <c r="Y269" s="220">
        <v>59879.499999999993</v>
      </c>
    </row>
    <row r="270" spans="2:25" s="194" customFormat="1">
      <c r="B270" s="254" t="s">
        <v>276</v>
      </c>
      <c r="C270" s="220" t="s">
        <v>1276</v>
      </c>
      <c r="D270" s="220" t="s">
        <v>1277</v>
      </c>
      <c r="E270" s="220" t="s">
        <v>1278</v>
      </c>
      <c r="F270" s="220" t="s">
        <v>1018</v>
      </c>
      <c r="G270" s="220">
        <v>0</v>
      </c>
      <c r="H270" s="220">
        <v>240</v>
      </c>
      <c r="I270" s="220">
        <v>0</v>
      </c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54">
        <v>1</v>
      </c>
      <c r="W270" s="220">
        <f t="shared" si="0"/>
        <v>240</v>
      </c>
      <c r="X270" s="220"/>
      <c r="Y270" s="220">
        <v>68392.929999999993</v>
      </c>
    </row>
    <row r="271" spans="2:25" s="194" customFormat="1">
      <c r="B271" s="254" t="s">
        <v>276</v>
      </c>
      <c r="C271" s="220" t="s">
        <v>1279</v>
      </c>
      <c r="D271" s="220" t="s">
        <v>1280</v>
      </c>
      <c r="E271" s="220" t="s">
        <v>1281</v>
      </c>
      <c r="F271" s="220" t="s">
        <v>1018</v>
      </c>
      <c r="G271" s="220">
        <v>0</v>
      </c>
      <c r="H271" s="220">
        <v>180</v>
      </c>
      <c r="I271" s="220">
        <v>0</v>
      </c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54">
        <v>1</v>
      </c>
      <c r="W271" s="220">
        <f t="shared" si="0"/>
        <v>180</v>
      </c>
      <c r="X271" s="220"/>
      <c r="Y271" s="220">
        <v>50331.34</v>
      </c>
    </row>
    <row r="272" spans="2:25" s="194" customFormat="1">
      <c r="B272" s="430" t="s">
        <v>276</v>
      </c>
      <c r="C272" s="461" t="s">
        <v>1299</v>
      </c>
      <c r="D272" s="461" t="s">
        <v>1300</v>
      </c>
      <c r="E272" s="462" t="s">
        <v>1301</v>
      </c>
      <c r="F272" s="436"/>
      <c r="G272" s="463"/>
      <c r="H272" s="463"/>
      <c r="I272" s="463"/>
      <c r="J272" s="464">
        <v>480</v>
      </c>
      <c r="K272" s="463">
        <v>0</v>
      </c>
      <c r="L272" s="463">
        <v>0</v>
      </c>
      <c r="M272" s="463"/>
      <c r="N272" s="465"/>
      <c r="O272" s="463"/>
      <c r="P272" s="463"/>
      <c r="Q272" s="463"/>
      <c r="R272" s="463"/>
      <c r="S272" s="463"/>
      <c r="T272" s="463"/>
      <c r="U272" s="463"/>
      <c r="V272" s="464">
        <v>480</v>
      </c>
      <c r="W272" s="436">
        <v>0</v>
      </c>
      <c r="X272" s="463">
        <v>0</v>
      </c>
      <c r="Y272" s="254">
        <v>69517.5</v>
      </c>
    </row>
    <row r="273" spans="2:25" s="194" customFormat="1">
      <c r="B273" s="430" t="s">
        <v>276</v>
      </c>
      <c r="C273" s="461" t="s">
        <v>1302</v>
      </c>
      <c r="D273" s="461" t="s">
        <v>1303</v>
      </c>
      <c r="E273" s="462" t="s">
        <v>1304</v>
      </c>
      <c r="F273" s="436"/>
      <c r="G273" s="463"/>
      <c r="H273" s="463"/>
      <c r="I273" s="463"/>
      <c r="J273" s="464">
        <v>480</v>
      </c>
      <c r="K273" s="463">
        <v>0</v>
      </c>
      <c r="L273" s="463">
        <v>0</v>
      </c>
      <c r="M273" s="463"/>
      <c r="N273" s="465"/>
      <c r="O273" s="463"/>
      <c r="P273" s="463"/>
      <c r="Q273" s="463"/>
      <c r="R273" s="463"/>
      <c r="S273" s="463"/>
      <c r="T273" s="463"/>
      <c r="U273" s="463"/>
      <c r="V273" s="464">
        <v>480</v>
      </c>
      <c r="W273" s="436">
        <v>0</v>
      </c>
      <c r="X273" s="463">
        <v>0</v>
      </c>
      <c r="Y273" s="254">
        <v>120844.47</v>
      </c>
    </row>
    <row r="274" spans="2:25" s="194" customFormat="1">
      <c r="B274" s="430" t="s">
        <v>276</v>
      </c>
      <c r="C274" s="461" t="s">
        <v>1305</v>
      </c>
      <c r="D274" s="461" t="s">
        <v>1306</v>
      </c>
      <c r="E274" s="462" t="s">
        <v>1307</v>
      </c>
      <c r="F274" s="436"/>
      <c r="G274" s="463"/>
      <c r="H274" s="463"/>
      <c r="I274" s="463"/>
      <c r="J274" s="464">
        <v>480</v>
      </c>
      <c r="K274" s="463">
        <v>0</v>
      </c>
      <c r="L274" s="463">
        <v>0</v>
      </c>
      <c r="M274" s="463"/>
      <c r="N274" s="465"/>
      <c r="O274" s="463"/>
      <c r="P274" s="463"/>
      <c r="Q274" s="463"/>
      <c r="R274" s="463"/>
      <c r="S274" s="463"/>
      <c r="T274" s="463"/>
      <c r="U274" s="463"/>
      <c r="V274" s="464">
        <v>480</v>
      </c>
      <c r="W274" s="436">
        <v>0</v>
      </c>
      <c r="X274" s="463">
        <v>0</v>
      </c>
      <c r="Y274" s="254">
        <v>80895.09</v>
      </c>
    </row>
    <row r="275" spans="2:25" s="194" customFormat="1">
      <c r="B275" s="430" t="s">
        <v>276</v>
      </c>
      <c r="C275" s="461" t="s">
        <v>1308</v>
      </c>
      <c r="D275" s="461" t="s">
        <v>1309</v>
      </c>
      <c r="E275" s="462" t="s">
        <v>1310</v>
      </c>
      <c r="F275" s="436"/>
      <c r="G275" s="463"/>
      <c r="H275" s="463"/>
      <c r="I275" s="463"/>
      <c r="J275" s="464">
        <v>480</v>
      </c>
      <c r="K275" s="463">
        <v>0</v>
      </c>
      <c r="L275" s="463">
        <v>0</v>
      </c>
      <c r="M275" s="463"/>
      <c r="N275" s="465"/>
      <c r="O275" s="463"/>
      <c r="P275" s="463"/>
      <c r="Q275" s="463"/>
      <c r="R275" s="463"/>
      <c r="S275" s="463"/>
      <c r="T275" s="463"/>
      <c r="U275" s="463"/>
      <c r="V275" s="464">
        <v>480</v>
      </c>
      <c r="W275" s="436">
        <v>0</v>
      </c>
      <c r="X275" s="463">
        <v>0</v>
      </c>
      <c r="Y275" s="254">
        <v>83191.69</v>
      </c>
    </row>
    <row r="276" spans="2:25" s="194" customFormat="1">
      <c r="B276" s="430" t="s">
        <v>276</v>
      </c>
      <c r="C276" s="461" t="s">
        <v>1311</v>
      </c>
      <c r="D276" s="461" t="s">
        <v>1312</v>
      </c>
      <c r="E276" s="462" t="s">
        <v>1313</v>
      </c>
      <c r="F276" s="436"/>
      <c r="G276" s="463"/>
      <c r="H276" s="463"/>
      <c r="I276" s="463"/>
      <c r="J276" s="464">
        <v>480</v>
      </c>
      <c r="K276" s="463">
        <v>0</v>
      </c>
      <c r="L276" s="463">
        <v>0</v>
      </c>
      <c r="M276" s="463"/>
      <c r="N276" s="465"/>
      <c r="O276" s="463"/>
      <c r="P276" s="463"/>
      <c r="Q276" s="463"/>
      <c r="R276" s="463"/>
      <c r="S276" s="463"/>
      <c r="T276" s="463"/>
      <c r="U276" s="463"/>
      <c r="V276" s="464">
        <v>480</v>
      </c>
      <c r="W276" s="436">
        <v>0</v>
      </c>
      <c r="X276" s="463">
        <v>0</v>
      </c>
      <c r="Y276" s="254">
        <v>184215.67</v>
      </c>
    </row>
    <row r="277" spans="2:25" s="194" customFormat="1">
      <c r="B277" s="430" t="s">
        <v>276</v>
      </c>
      <c r="C277" s="461" t="s">
        <v>1314</v>
      </c>
      <c r="D277" s="461" t="s">
        <v>1315</v>
      </c>
      <c r="E277" s="462" t="s">
        <v>1316</v>
      </c>
      <c r="F277" s="436"/>
      <c r="G277" s="463"/>
      <c r="H277" s="463"/>
      <c r="I277" s="463"/>
      <c r="J277" s="464">
        <v>480</v>
      </c>
      <c r="K277" s="463">
        <v>0</v>
      </c>
      <c r="L277" s="463">
        <v>0</v>
      </c>
      <c r="M277" s="463"/>
      <c r="N277" s="465"/>
      <c r="O277" s="463"/>
      <c r="P277" s="463"/>
      <c r="Q277" s="463"/>
      <c r="R277" s="463"/>
      <c r="S277" s="463"/>
      <c r="T277" s="463"/>
      <c r="U277" s="463"/>
      <c r="V277" s="464">
        <v>480</v>
      </c>
      <c r="W277" s="436">
        <v>0</v>
      </c>
      <c r="X277" s="463">
        <v>0</v>
      </c>
      <c r="Y277" s="254">
        <v>85462.49</v>
      </c>
    </row>
    <row r="278" spans="2:25" s="194" customFormat="1">
      <c r="B278" s="430" t="s">
        <v>276</v>
      </c>
      <c r="C278" s="461" t="s">
        <v>1317</v>
      </c>
      <c r="D278" s="461" t="s">
        <v>1318</v>
      </c>
      <c r="E278" s="462" t="s">
        <v>1319</v>
      </c>
      <c r="F278" s="436"/>
      <c r="G278" s="463"/>
      <c r="H278" s="463"/>
      <c r="I278" s="463"/>
      <c r="J278" s="464">
        <v>480</v>
      </c>
      <c r="K278" s="463">
        <v>0</v>
      </c>
      <c r="L278" s="463">
        <v>0</v>
      </c>
      <c r="M278" s="463"/>
      <c r="N278" s="465"/>
      <c r="O278" s="463"/>
      <c r="P278" s="463"/>
      <c r="Q278" s="463"/>
      <c r="R278" s="463"/>
      <c r="S278" s="463"/>
      <c r="T278" s="463"/>
      <c r="U278" s="463"/>
      <c r="V278" s="464">
        <v>480</v>
      </c>
      <c r="W278" s="436">
        <v>0</v>
      </c>
      <c r="X278" s="463">
        <v>0</v>
      </c>
      <c r="Y278" s="254">
        <v>73025.09</v>
      </c>
    </row>
    <row r="279" spans="2:25" s="194" customFormat="1">
      <c r="B279" s="430" t="s">
        <v>276</v>
      </c>
      <c r="C279" s="461" t="s">
        <v>1320</v>
      </c>
      <c r="D279" s="461" t="s">
        <v>1321</v>
      </c>
      <c r="E279" s="462" t="s">
        <v>1322</v>
      </c>
      <c r="F279" s="436"/>
      <c r="G279" s="463"/>
      <c r="H279" s="463"/>
      <c r="I279" s="463"/>
      <c r="J279" s="464">
        <v>480</v>
      </c>
      <c r="K279" s="463">
        <v>0</v>
      </c>
      <c r="L279" s="463">
        <v>0</v>
      </c>
      <c r="M279" s="463"/>
      <c r="N279" s="465"/>
      <c r="O279" s="463"/>
      <c r="P279" s="463"/>
      <c r="Q279" s="463"/>
      <c r="R279" s="463"/>
      <c r="S279" s="463"/>
      <c r="T279" s="463"/>
      <c r="U279" s="463"/>
      <c r="V279" s="464">
        <v>480</v>
      </c>
      <c r="W279" s="436">
        <v>0</v>
      </c>
      <c r="X279" s="463">
        <v>0</v>
      </c>
      <c r="Y279" s="254">
        <v>81856.679999999993</v>
      </c>
    </row>
    <row r="280" spans="2:25" s="194" customFormat="1">
      <c r="B280" s="430" t="s">
        <v>276</v>
      </c>
      <c r="C280" s="461" t="s">
        <v>1323</v>
      </c>
      <c r="D280" s="461" t="s">
        <v>1324</v>
      </c>
      <c r="E280" s="462" t="s">
        <v>1325</v>
      </c>
      <c r="F280" s="436"/>
      <c r="G280" s="463"/>
      <c r="H280" s="463"/>
      <c r="I280" s="463"/>
      <c r="J280" s="464">
        <v>480</v>
      </c>
      <c r="K280" s="463">
        <v>0</v>
      </c>
      <c r="L280" s="463">
        <v>0</v>
      </c>
      <c r="M280" s="463"/>
      <c r="N280" s="465"/>
      <c r="O280" s="463"/>
      <c r="P280" s="463"/>
      <c r="Q280" s="463"/>
      <c r="R280" s="463"/>
      <c r="S280" s="463"/>
      <c r="T280" s="463"/>
      <c r="U280" s="463"/>
      <c r="V280" s="464">
        <v>480</v>
      </c>
      <c r="W280" s="436">
        <v>0</v>
      </c>
      <c r="X280" s="463">
        <v>0</v>
      </c>
      <c r="Y280" s="254">
        <v>70136.899999999994</v>
      </c>
    </row>
    <row r="281" spans="2:25" s="194" customFormat="1">
      <c r="B281" s="430" t="s">
        <v>276</v>
      </c>
      <c r="C281" s="461" t="s">
        <v>1326</v>
      </c>
      <c r="D281" s="461" t="s">
        <v>1327</v>
      </c>
      <c r="E281" s="462" t="s">
        <v>1328</v>
      </c>
      <c r="F281" s="436"/>
      <c r="G281" s="463"/>
      <c r="H281" s="463"/>
      <c r="I281" s="463"/>
      <c r="J281" s="464">
        <v>480</v>
      </c>
      <c r="K281" s="463">
        <v>0</v>
      </c>
      <c r="L281" s="463">
        <v>0</v>
      </c>
      <c r="M281" s="463"/>
      <c r="N281" s="465"/>
      <c r="O281" s="463"/>
      <c r="P281" s="463"/>
      <c r="Q281" s="463"/>
      <c r="R281" s="463"/>
      <c r="S281" s="463"/>
      <c r="T281" s="463"/>
      <c r="U281" s="463"/>
      <c r="V281" s="464">
        <v>400</v>
      </c>
      <c r="W281" s="436">
        <v>0</v>
      </c>
      <c r="X281" s="463">
        <v>0</v>
      </c>
      <c r="Y281" s="254">
        <v>137822.21</v>
      </c>
    </row>
    <row r="282" spans="2:25" s="194" customFormat="1">
      <c r="B282" s="430" t="s">
        <v>276</v>
      </c>
      <c r="C282" s="461" t="s">
        <v>1329</v>
      </c>
      <c r="D282" s="461" t="s">
        <v>1330</v>
      </c>
      <c r="E282" s="462" t="s">
        <v>1331</v>
      </c>
      <c r="F282" s="436"/>
      <c r="G282" s="463"/>
      <c r="H282" s="463"/>
      <c r="I282" s="463"/>
      <c r="J282" s="464">
        <v>480</v>
      </c>
      <c r="K282" s="463">
        <v>0</v>
      </c>
      <c r="L282" s="463">
        <v>0</v>
      </c>
      <c r="M282" s="463"/>
      <c r="N282" s="465"/>
      <c r="O282" s="463"/>
      <c r="P282" s="463"/>
      <c r="Q282" s="463"/>
      <c r="R282" s="463"/>
      <c r="S282" s="463"/>
      <c r="T282" s="463"/>
      <c r="U282" s="463"/>
      <c r="V282" s="464">
        <v>480</v>
      </c>
      <c r="W282" s="436">
        <v>0</v>
      </c>
      <c r="X282" s="463">
        <v>0</v>
      </c>
      <c r="Y282" s="254">
        <v>95152.38</v>
      </c>
    </row>
    <row r="283" spans="2:25" s="194" customFormat="1">
      <c r="B283" s="430" t="s">
        <v>276</v>
      </c>
      <c r="C283" s="461" t="s">
        <v>1332</v>
      </c>
      <c r="D283" s="461" t="s">
        <v>1333</v>
      </c>
      <c r="E283" s="462" t="s">
        <v>1334</v>
      </c>
      <c r="F283" s="436"/>
      <c r="G283" s="463"/>
      <c r="H283" s="463"/>
      <c r="I283" s="463"/>
      <c r="J283" s="464">
        <v>480</v>
      </c>
      <c r="K283" s="463">
        <v>0</v>
      </c>
      <c r="L283" s="463">
        <v>0</v>
      </c>
      <c r="M283" s="463"/>
      <c r="N283" s="465"/>
      <c r="O283" s="463"/>
      <c r="P283" s="463"/>
      <c r="Q283" s="463"/>
      <c r="R283" s="463"/>
      <c r="S283" s="463"/>
      <c r="T283" s="463"/>
      <c r="U283" s="463"/>
      <c r="V283" s="464">
        <v>480</v>
      </c>
      <c r="W283" s="436">
        <v>0</v>
      </c>
      <c r="X283" s="463">
        <v>0</v>
      </c>
      <c r="Y283" s="254">
        <v>134845.24</v>
      </c>
    </row>
    <row r="284" spans="2:25" s="194" customFormat="1">
      <c r="B284" s="430" t="s">
        <v>276</v>
      </c>
      <c r="C284" s="461" t="s">
        <v>1335</v>
      </c>
      <c r="D284" s="461" t="s">
        <v>1336</v>
      </c>
      <c r="E284" s="462" t="s">
        <v>1337</v>
      </c>
      <c r="F284" s="436"/>
      <c r="G284" s="463"/>
      <c r="H284" s="463"/>
      <c r="I284" s="463"/>
      <c r="J284" s="464">
        <v>480</v>
      </c>
      <c r="K284" s="463">
        <v>0</v>
      </c>
      <c r="L284" s="463">
        <v>0</v>
      </c>
      <c r="M284" s="463"/>
      <c r="N284" s="465"/>
      <c r="O284" s="463"/>
      <c r="P284" s="463"/>
      <c r="Q284" s="463"/>
      <c r="R284" s="463"/>
      <c r="S284" s="463"/>
      <c r="T284" s="463"/>
      <c r="U284" s="463"/>
      <c r="V284" s="464">
        <v>480</v>
      </c>
      <c r="W284" s="436">
        <v>0</v>
      </c>
      <c r="X284" s="463">
        <v>0</v>
      </c>
      <c r="Y284" s="254">
        <v>70421.2</v>
      </c>
    </row>
    <row r="285" spans="2:25" s="194" customFormat="1">
      <c r="B285" s="430" t="s">
        <v>276</v>
      </c>
      <c r="C285" s="461" t="s">
        <v>1338</v>
      </c>
      <c r="D285" s="461" t="s">
        <v>1339</v>
      </c>
      <c r="E285" s="462" t="s">
        <v>1340</v>
      </c>
      <c r="F285" s="436"/>
      <c r="G285" s="463"/>
      <c r="H285" s="463"/>
      <c r="I285" s="463"/>
      <c r="J285" s="464">
        <v>480</v>
      </c>
      <c r="K285" s="463">
        <v>0</v>
      </c>
      <c r="L285" s="463">
        <v>0</v>
      </c>
      <c r="M285" s="463"/>
      <c r="N285" s="465"/>
      <c r="O285" s="463"/>
      <c r="P285" s="463"/>
      <c r="Q285" s="463"/>
      <c r="R285" s="463"/>
      <c r="S285" s="463"/>
      <c r="T285" s="463"/>
      <c r="U285" s="463"/>
      <c r="V285" s="464">
        <v>400</v>
      </c>
      <c r="W285" s="436">
        <v>0</v>
      </c>
      <c r="X285" s="463">
        <v>0</v>
      </c>
      <c r="Y285" s="254">
        <v>65972.179999999993</v>
      </c>
    </row>
    <row r="286" spans="2:25" s="194" customFormat="1">
      <c r="B286" s="430" t="s">
        <v>276</v>
      </c>
      <c r="C286" s="461" t="s">
        <v>1341</v>
      </c>
      <c r="D286" s="461" t="s">
        <v>1342</v>
      </c>
      <c r="E286" s="462" t="s">
        <v>1343</v>
      </c>
      <c r="F286" s="436"/>
      <c r="G286" s="463"/>
      <c r="H286" s="463"/>
      <c r="I286" s="463"/>
      <c r="J286" s="464">
        <v>480</v>
      </c>
      <c r="K286" s="463">
        <v>0</v>
      </c>
      <c r="L286" s="463">
        <v>0</v>
      </c>
      <c r="M286" s="463"/>
      <c r="N286" s="465"/>
      <c r="O286" s="463"/>
      <c r="P286" s="463"/>
      <c r="Q286" s="463"/>
      <c r="R286" s="463"/>
      <c r="S286" s="463"/>
      <c r="T286" s="463"/>
      <c r="U286" s="463"/>
      <c r="V286" s="464">
        <v>480</v>
      </c>
      <c r="W286" s="436">
        <v>0</v>
      </c>
      <c r="X286" s="463">
        <v>0</v>
      </c>
      <c r="Y286" s="254">
        <v>207328.38</v>
      </c>
    </row>
    <row r="287" spans="2:25" s="194" customFormat="1">
      <c r="B287" s="430" t="s">
        <v>276</v>
      </c>
      <c r="C287" s="461" t="s">
        <v>1344</v>
      </c>
      <c r="D287" s="461" t="s">
        <v>1345</v>
      </c>
      <c r="E287" s="462" t="s">
        <v>1346</v>
      </c>
      <c r="F287" s="436"/>
      <c r="G287" s="463"/>
      <c r="H287" s="463"/>
      <c r="I287" s="463"/>
      <c r="J287" s="464">
        <v>480</v>
      </c>
      <c r="K287" s="463">
        <v>0</v>
      </c>
      <c r="L287" s="463">
        <v>0</v>
      </c>
      <c r="M287" s="463"/>
      <c r="N287" s="465"/>
      <c r="O287" s="463"/>
      <c r="P287" s="463"/>
      <c r="Q287" s="463"/>
      <c r="R287" s="463"/>
      <c r="S287" s="463"/>
      <c r="T287" s="463"/>
      <c r="U287" s="463"/>
      <c r="V287" s="464">
        <v>480</v>
      </c>
      <c r="W287" s="436">
        <v>0</v>
      </c>
      <c r="X287" s="463">
        <v>0</v>
      </c>
      <c r="Y287" s="254">
        <v>66862.67</v>
      </c>
    </row>
    <row r="288" spans="2:25" s="194" customFormat="1">
      <c r="B288" s="430" t="s">
        <v>276</v>
      </c>
      <c r="C288" s="466" t="s">
        <v>1347</v>
      </c>
      <c r="D288" s="466" t="s">
        <v>1348</v>
      </c>
      <c r="E288" s="467" t="s">
        <v>1349</v>
      </c>
      <c r="F288" s="436"/>
      <c r="G288" s="463"/>
      <c r="H288" s="463"/>
      <c r="I288" s="463"/>
      <c r="J288" s="464">
        <v>480</v>
      </c>
      <c r="K288" s="463">
        <v>0</v>
      </c>
      <c r="L288" s="463">
        <v>0</v>
      </c>
      <c r="M288" s="463"/>
      <c r="N288" s="465"/>
      <c r="O288" s="463"/>
      <c r="P288" s="463"/>
      <c r="Q288" s="463"/>
      <c r="R288" s="463"/>
      <c r="S288" s="463"/>
      <c r="T288" s="463"/>
      <c r="U288" s="463"/>
      <c r="V288" s="464">
        <v>480</v>
      </c>
      <c r="W288" s="436">
        <v>0</v>
      </c>
      <c r="X288" s="463">
        <v>0</v>
      </c>
      <c r="Y288" s="468">
        <v>93356.14</v>
      </c>
    </row>
    <row r="289" spans="2:25" s="194" customFormat="1">
      <c r="B289" s="430" t="s">
        <v>276</v>
      </c>
      <c r="C289" s="461" t="s">
        <v>1350</v>
      </c>
      <c r="D289" s="461" t="s">
        <v>1351</v>
      </c>
      <c r="E289" s="462" t="s">
        <v>1352</v>
      </c>
      <c r="F289" s="436"/>
      <c r="G289" s="463"/>
      <c r="H289" s="463"/>
      <c r="I289" s="463"/>
      <c r="J289" s="464">
        <v>480</v>
      </c>
      <c r="K289" s="463">
        <v>0</v>
      </c>
      <c r="L289" s="463">
        <v>0</v>
      </c>
      <c r="M289" s="463"/>
      <c r="N289" s="465"/>
      <c r="O289" s="463"/>
      <c r="P289" s="463"/>
      <c r="Q289" s="463"/>
      <c r="R289" s="463"/>
      <c r="S289" s="463"/>
      <c r="T289" s="463"/>
      <c r="U289" s="463"/>
      <c r="V289" s="464">
        <v>480</v>
      </c>
      <c r="W289" s="436">
        <v>0</v>
      </c>
      <c r="X289" s="463">
        <v>0</v>
      </c>
      <c r="Y289" s="254">
        <v>77028.98</v>
      </c>
    </row>
    <row r="290" spans="2:25" s="194" customFormat="1">
      <c r="B290" s="430" t="s">
        <v>276</v>
      </c>
      <c r="C290" s="461" t="s">
        <v>1353</v>
      </c>
      <c r="D290" s="461" t="s">
        <v>1354</v>
      </c>
      <c r="E290" s="462" t="s">
        <v>1355</v>
      </c>
      <c r="F290" s="436"/>
      <c r="G290" s="463"/>
      <c r="H290" s="463"/>
      <c r="I290" s="463"/>
      <c r="J290" s="464">
        <v>480</v>
      </c>
      <c r="K290" s="463">
        <v>0</v>
      </c>
      <c r="L290" s="463">
        <v>0</v>
      </c>
      <c r="M290" s="463"/>
      <c r="N290" s="465"/>
      <c r="O290" s="463"/>
      <c r="P290" s="463"/>
      <c r="Q290" s="463"/>
      <c r="R290" s="463"/>
      <c r="S290" s="463"/>
      <c r="T290" s="463"/>
      <c r="U290" s="463"/>
      <c r="V290" s="464">
        <v>480</v>
      </c>
      <c r="W290" s="436">
        <v>0</v>
      </c>
      <c r="X290" s="463">
        <v>0</v>
      </c>
      <c r="Y290" s="254">
        <v>66857.679999999993</v>
      </c>
    </row>
    <row r="291" spans="2:25" s="194" customFormat="1">
      <c r="B291" s="430" t="s">
        <v>276</v>
      </c>
      <c r="C291" s="461" t="s">
        <v>1356</v>
      </c>
      <c r="D291" s="461" t="s">
        <v>1357</v>
      </c>
      <c r="E291" s="462" t="s">
        <v>1358</v>
      </c>
      <c r="F291" s="436"/>
      <c r="G291" s="463"/>
      <c r="H291" s="463"/>
      <c r="I291" s="463"/>
      <c r="J291" s="464">
        <v>480</v>
      </c>
      <c r="K291" s="463">
        <v>0</v>
      </c>
      <c r="L291" s="463">
        <v>0</v>
      </c>
      <c r="M291" s="463"/>
      <c r="N291" s="465"/>
      <c r="O291" s="463"/>
      <c r="P291" s="463"/>
      <c r="Q291" s="463"/>
      <c r="R291" s="463"/>
      <c r="S291" s="463"/>
      <c r="T291" s="463"/>
      <c r="U291" s="463"/>
      <c r="V291" s="464">
        <v>480</v>
      </c>
      <c r="W291" s="436">
        <v>0</v>
      </c>
      <c r="X291" s="463">
        <v>0</v>
      </c>
      <c r="Y291" s="254">
        <v>74884.710000000006</v>
      </c>
    </row>
    <row r="292" spans="2:25" s="194" customFormat="1">
      <c r="B292" s="430" t="s">
        <v>276</v>
      </c>
      <c r="C292" s="461" t="s">
        <v>1359</v>
      </c>
      <c r="D292" s="461" t="s">
        <v>1360</v>
      </c>
      <c r="E292" s="462" t="s">
        <v>1361</v>
      </c>
      <c r="F292" s="436"/>
      <c r="G292" s="463"/>
      <c r="H292" s="463"/>
      <c r="I292" s="463"/>
      <c r="J292" s="464">
        <v>480</v>
      </c>
      <c r="K292" s="463">
        <v>0</v>
      </c>
      <c r="L292" s="463">
        <v>0</v>
      </c>
      <c r="M292" s="463"/>
      <c r="N292" s="465"/>
      <c r="O292" s="463"/>
      <c r="P292" s="463"/>
      <c r="Q292" s="463"/>
      <c r="R292" s="463"/>
      <c r="S292" s="463"/>
      <c r="T292" s="463"/>
      <c r="U292" s="463"/>
      <c r="V292" s="464">
        <v>480</v>
      </c>
      <c r="W292" s="436">
        <v>0</v>
      </c>
      <c r="X292" s="463">
        <v>0</v>
      </c>
      <c r="Y292" s="254">
        <v>74808.320000000007</v>
      </c>
    </row>
    <row r="293" spans="2:25" s="194" customFormat="1">
      <c r="B293" s="430" t="s">
        <v>276</v>
      </c>
      <c r="C293" s="461" t="s">
        <v>1362</v>
      </c>
      <c r="D293" s="461" t="s">
        <v>1363</v>
      </c>
      <c r="E293" s="462" t="s">
        <v>1364</v>
      </c>
      <c r="F293" s="436"/>
      <c r="G293" s="463"/>
      <c r="H293" s="463"/>
      <c r="I293" s="463"/>
      <c r="J293" s="464">
        <v>480</v>
      </c>
      <c r="K293" s="463">
        <v>0</v>
      </c>
      <c r="L293" s="463">
        <v>0</v>
      </c>
      <c r="M293" s="463"/>
      <c r="N293" s="465"/>
      <c r="O293" s="463"/>
      <c r="P293" s="463"/>
      <c r="Q293" s="463"/>
      <c r="R293" s="463"/>
      <c r="S293" s="463"/>
      <c r="T293" s="463"/>
      <c r="U293" s="463"/>
      <c r="V293" s="464">
        <v>480</v>
      </c>
      <c r="W293" s="436">
        <v>0</v>
      </c>
      <c r="X293" s="463">
        <v>0</v>
      </c>
      <c r="Y293" s="254">
        <v>71661.14</v>
      </c>
    </row>
    <row r="294" spans="2:25" s="194" customFormat="1">
      <c r="B294" s="430" t="s">
        <v>276</v>
      </c>
      <c r="C294" s="461" t="s">
        <v>1365</v>
      </c>
      <c r="D294" s="461" t="s">
        <v>1366</v>
      </c>
      <c r="E294" s="462" t="s">
        <v>1367</v>
      </c>
      <c r="F294" s="436"/>
      <c r="G294" s="463"/>
      <c r="H294" s="463"/>
      <c r="I294" s="463"/>
      <c r="J294" s="464">
        <v>480</v>
      </c>
      <c r="K294" s="463">
        <v>0</v>
      </c>
      <c r="L294" s="463">
        <v>0</v>
      </c>
      <c r="M294" s="463"/>
      <c r="N294" s="465"/>
      <c r="O294" s="463"/>
      <c r="P294" s="463"/>
      <c r="Q294" s="463"/>
      <c r="R294" s="463"/>
      <c r="S294" s="463"/>
      <c r="T294" s="463"/>
      <c r="U294" s="463"/>
      <c r="V294" s="464">
        <v>480</v>
      </c>
      <c r="W294" s="436">
        <v>0</v>
      </c>
      <c r="X294" s="463">
        <v>0</v>
      </c>
      <c r="Y294" s="254">
        <v>70123.649999999994</v>
      </c>
    </row>
    <row r="295" spans="2:25" s="194" customFormat="1">
      <c r="B295" s="430" t="s">
        <v>276</v>
      </c>
      <c r="C295" s="461" t="s">
        <v>1368</v>
      </c>
      <c r="D295" s="461" t="s">
        <v>1369</v>
      </c>
      <c r="E295" s="462" t="s">
        <v>1370</v>
      </c>
      <c r="F295" s="436"/>
      <c r="G295" s="463"/>
      <c r="H295" s="463"/>
      <c r="I295" s="463"/>
      <c r="J295" s="464">
        <v>480</v>
      </c>
      <c r="K295" s="463">
        <v>0</v>
      </c>
      <c r="L295" s="463">
        <v>0</v>
      </c>
      <c r="M295" s="463"/>
      <c r="N295" s="465"/>
      <c r="O295" s="463"/>
      <c r="P295" s="463"/>
      <c r="Q295" s="463"/>
      <c r="R295" s="463"/>
      <c r="S295" s="463"/>
      <c r="T295" s="463"/>
      <c r="U295" s="463"/>
      <c r="V295" s="464">
        <v>480</v>
      </c>
      <c r="W295" s="436">
        <v>0</v>
      </c>
      <c r="X295" s="463">
        <v>0</v>
      </c>
      <c r="Y295" s="254">
        <v>107005.28</v>
      </c>
    </row>
    <row r="296" spans="2:25" s="194" customFormat="1">
      <c r="B296" s="430" t="s">
        <v>276</v>
      </c>
      <c r="C296" s="461" t="s">
        <v>1371</v>
      </c>
      <c r="D296" s="461" t="s">
        <v>1372</v>
      </c>
      <c r="E296" s="462" t="s">
        <v>1373</v>
      </c>
      <c r="F296" s="436"/>
      <c r="G296" s="463"/>
      <c r="H296" s="463"/>
      <c r="I296" s="463"/>
      <c r="J296" s="464">
        <v>480</v>
      </c>
      <c r="K296" s="463">
        <v>0</v>
      </c>
      <c r="L296" s="463">
        <v>0</v>
      </c>
      <c r="M296" s="463"/>
      <c r="N296" s="465"/>
      <c r="O296" s="463"/>
      <c r="P296" s="463"/>
      <c r="Q296" s="463"/>
      <c r="R296" s="463"/>
      <c r="S296" s="463"/>
      <c r="T296" s="463"/>
      <c r="U296" s="463"/>
      <c r="V296" s="464">
        <v>480</v>
      </c>
      <c r="W296" s="436">
        <v>0</v>
      </c>
      <c r="X296" s="463">
        <v>0</v>
      </c>
      <c r="Y296" s="254">
        <v>78989.960000000006</v>
      </c>
    </row>
    <row r="297" spans="2:25" s="194" customFormat="1">
      <c r="B297" s="430" t="s">
        <v>276</v>
      </c>
      <c r="C297" s="461" t="s">
        <v>1374</v>
      </c>
      <c r="D297" s="461" t="s">
        <v>1375</v>
      </c>
      <c r="E297" s="462" t="s">
        <v>1376</v>
      </c>
      <c r="F297" s="436"/>
      <c r="G297" s="463"/>
      <c r="H297" s="463"/>
      <c r="I297" s="463"/>
      <c r="J297" s="464">
        <v>480</v>
      </c>
      <c r="K297" s="463">
        <v>0</v>
      </c>
      <c r="L297" s="463">
        <v>0</v>
      </c>
      <c r="M297" s="463"/>
      <c r="N297" s="465"/>
      <c r="O297" s="463"/>
      <c r="P297" s="463"/>
      <c r="Q297" s="463"/>
      <c r="R297" s="463"/>
      <c r="S297" s="463"/>
      <c r="T297" s="463"/>
      <c r="U297" s="463"/>
      <c r="V297" s="464">
        <v>480</v>
      </c>
      <c r="W297" s="436">
        <v>0</v>
      </c>
      <c r="X297" s="463">
        <v>0</v>
      </c>
      <c r="Y297" s="254">
        <v>63317.68</v>
      </c>
    </row>
    <row r="298" spans="2:25" s="194" customFormat="1">
      <c r="B298" s="430" t="s">
        <v>276</v>
      </c>
      <c r="C298" s="469" t="s">
        <v>1377</v>
      </c>
      <c r="D298" s="469" t="s">
        <v>1378</v>
      </c>
      <c r="E298" s="462" t="s">
        <v>1379</v>
      </c>
      <c r="F298" s="436"/>
      <c r="G298" s="463"/>
      <c r="H298" s="463"/>
      <c r="I298" s="463"/>
      <c r="J298" s="464">
        <v>480</v>
      </c>
      <c r="K298" s="463">
        <v>0</v>
      </c>
      <c r="L298" s="463">
        <v>0</v>
      </c>
      <c r="M298" s="463"/>
      <c r="N298" s="465"/>
      <c r="O298" s="463"/>
      <c r="P298" s="463"/>
      <c r="Q298" s="463"/>
      <c r="R298" s="463"/>
      <c r="S298" s="463"/>
      <c r="T298" s="463"/>
      <c r="U298" s="463"/>
      <c r="V298" s="464">
        <v>480</v>
      </c>
      <c r="W298" s="436">
        <v>0</v>
      </c>
      <c r="X298" s="463">
        <v>0</v>
      </c>
      <c r="Y298" s="254">
        <v>65035.42</v>
      </c>
    </row>
    <row r="299" spans="2:25" s="194" customFormat="1">
      <c r="B299" s="430" t="s">
        <v>276</v>
      </c>
      <c r="C299" s="469" t="s">
        <v>1380</v>
      </c>
      <c r="D299" s="469" t="s">
        <v>1381</v>
      </c>
      <c r="E299" s="462" t="s">
        <v>1382</v>
      </c>
      <c r="F299" s="436"/>
      <c r="G299" s="463"/>
      <c r="H299" s="463"/>
      <c r="I299" s="463"/>
      <c r="J299" s="464">
        <v>480</v>
      </c>
      <c r="K299" s="463">
        <v>0</v>
      </c>
      <c r="L299" s="463">
        <v>0</v>
      </c>
      <c r="M299" s="463"/>
      <c r="N299" s="465"/>
      <c r="O299" s="463"/>
      <c r="P299" s="463"/>
      <c r="Q299" s="463"/>
      <c r="R299" s="463"/>
      <c r="S299" s="463"/>
      <c r="T299" s="463"/>
      <c r="U299" s="463"/>
      <c r="V299" s="464">
        <v>480</v>
      </c>
      <c r="W299" s="436">
        <v>0</v>
      </c>
      <c r="X299" s="463">
        <v>0</v>
      </c>
      <c r="Y299" s="254">
        <v>80146.83</v>
      </c>
    </row>
    <row r="300" spans="2:25" s="194" customFormat="1">
      <c r="B300" s="430" t="s">
        <v>276</v>
      </c>
      <c r="C300" s="461" t="s">
        <v>1383</v>
      </c>
      <c r="D300" s="461" t="s">
        <v>1384</v>
      </c>
      <c r="E300" s="467" t="s">
        <v>1385</v>
      </c>
      <c r="F300" s="436"/>
      <c r="G300" s="463"/>
      <c r="H300" s="463"/>
      <c r="I300" s="463"/>
      <c r="J300" s="464">
        <v>480</v>
      </c>
      <c r="K300" s="463">
        <v>0</v>
      </c>
      <c r="L300" s="463">
        <v>0</v>
      </c>
      <c r="M300" s="463"/>
      <c r="N300" s="465"/>
      <c r="O300" s="463"/>
      <c r="P300" s="463"/>
      <c r="Q300" s="463"/>
      <c r="R300" s="463"/>
      <c r="S300" s="463"/>
      <c r="T300" s="463"/>
      <c r="U300" s="463"/>
      <c r="V300" s="464">
        <v>480</v>
      </c>
      <c r="W300" s="436">
        <v>0</v>
      </c>
      <c r="X300" s="463">
        <v>0</v>
      </c>
      <c r="Y300" s="470">
        <v>195777.77</v>
      </c>
    </row>
    <row r="301" spans="2:25" s="194" customFormat="1">
      <c r="B301" s="430" t="s">
        <v>276</v>
      </c>
      <c r="C301" s="461" t="s">
        <v>1386</v>
      </c>
      <c r="D301" s="461" t="s">
        <v>1387</v>
      </c>
      <c r="E301" s="462" t="s">
        <v>1388</v>
      </c>
      <c r="F301" s="436"/>
      <c r="G301" s="463"/>
      <c r="H301" s="463"/>
      <c r="I301" s="463"/>
      <c r="J301" s="464">
        <v>480</v>
      </c>
      <c r="K301" s="463">
        <v>0</v>
      </c>
      <c r="L301" s="463">
        <v>0</v>
      </c>
      <c r="M301" s="463"/>
      <c r="N301" s="465"/>
      <c r="O301" s="463"/>
      <c r="P301" s="463"/>
      <c r="Q301" s="463"/>
      <c r="R301" s="463"/>
      <c r="S301" s="463"/>
      <c r="T301" s="463"/>
      <c r="U301" s="463"/>
      <c r="V301" s="464">
        <v>480</v>
      </c>
      <c r="W301" s="436">
        <v>0</v>
      </c>
      <c r="X301" s="463">
        <v>0</v>
      </c>
      <c r="Y301" s="254">
        <v>113395.29</v>
      </c>
    </row>
    <row r="302" spans="2:25" s="194" customFormat="1">
      <c r="B302" s="430" t="s">
        <v>276</v>
      </c>
      <c r="C302" s="461" t="s">
        <v>1389</v>
      </c>
      <c r="D302" s="461" t="s">
        <v>1390</v>
      </c>
      <c r="E302" s="462" t="s">
        <v>1391</v>
      </c>
      <c r="F302" s="436"/>
      <c r="G302" s="463"/>
      <c r="H302" s="463"/>
      <c r="I302" s="463"/>
      <c r="J302" s="464">
        <v>480</v>
      </c>
      <c r="K302" s="463">
        <v>0</v>
      </c>
      <c r="L302" s="463">
        <v>0</v>
      </c>
      <c r="M302" s="463"/>
      <c r="N302" s="465"/>
      <c r="O302" s="463"/>
      <c r="P302" s="463"/>
      <c r="Q302" s="463"/>
      <c r="R302" s="463"/>
      <c r="S302" s="463"/>
      <c r="T302" s="463"/>
      <c r="U302" s="463"/>
      <c r="V302" s="464">
        <v>480</v>
      </c>
      <c r="W302" s="436">
        <v>0</v>
      </c>
      <c r="X302" s="463">
        <v>0</v>
      </c>
      <c r="Y302" s="254">
        <v>45940.32</v>
      </c>
    </row>
    <row r="303" spans="2:25" s="194" customFormat="1">
      <c r="B303" s="430" t="s">
        <v>276</v>
      </c>
      <c r="C303" s="461" t="s">
        <v>1392</v>
      </c>
      <c r="D303" s="461" t="s">
        <v>1393</v>
      </c>
      <c r="E303" s="462" t="s">
        <v>1394</v>
      </c>
      <c r="F303" s="436"/>
      <c r="G303" s="463"/>
      <c r="H303" s="463"/>
      <c r="I303" s="463"/>
      <c r="J303" s="464">
        <v>480</v>
      </c>
      <c r="K303" s="463">
        <v>0</v>
      </c>
      <c r="L303" s="463">
        <v>0</v>
      </c>
      <c r="M303" s="463"/>
      <c r="N303" s="465"/>
      <c r="O303" s="463"/>
      <c r="P303" s="463"/>
      <c r="Q303" s="463"/>
      <c r="R303" s="463"/>
      <c r="S303" s="463"/>
      <c r="T303" s="463"/>
      <c r="U303" s="463"/>
      <c r="V303" s="464">
        <v>480</v>
      </c>
      <c r="W303" s="436">
        <v>0</v>
      </c>
      <c r="X303" s="463">
        <v>0</v>
      </c>
      <c r="Y303" s="254">
        <v>151960.57</v>
      </c>
    </row>
    <row r="304" spans="2:25" s="194" customFormat="1">
      <c r="B304" s="430" t="s">
        <v>276</v>
      </c>
      <c r="C304" s="461" t="s">
        <v>1395</v>
      </c>
      <c r="D304" s="461" t="s">
        <v>1396</v>
      </c>
      <c r="E304" s="462" t="s">
        <v>1397</v>
      </c>
      <c r="F304" s="436"/>
      <c r="G304" s="463"/>
      <c r="H304" s="463"/>
      <c r="I304" s="463"/>
      <c r="J304" s="464">
        <v>480</v>
      </c>
      <c r="K304" s="463">
        <v>0</v>
      </c>
      <c r="L304" s="463">
        <v>0</v>
      </c>
      <c r="M304" s="463"/>
      <c r="N304" s="465"/>
      <c r="O304" s="463"/>
      <c r="P304" s="463"/>
      <c r="Q304" s="463"/>
      <c r="R304" s="463"/>
      <c r="S304" s="463"/>
      <c r="T304" s="463"/>
      <c r="U304" s="463"/>
      <c r="V304" s="464">
        <v>480</v>
      </c>
      <c r="W304" s="436">
        <v>0</v>
      </c>
      <c r="X304" s="463">
        <v>0</v>
      </c>
      <c r="Y304" s="254">
        <v>121566.43</v>
      </c>
    </row>
    <row r="305" spans="2:25" s="194" customFormat="1">
      <c r="B305" s="471" t="s">
        <v>276</v>
      </c>
      <c r="C305" s="472" t="s">
        <v>1398</v>
      </c>
      <c r="D305" s="472" t="s">
        <v>1399</v>
      </c>
      <c r="E305" s="472" t="s">
        <v>1400</v>
      </c>
      <c r="F305" s="472"/>
      <c r="G305" s="473"/>
      <c r="H305" s="473"/>
      <c r="I305" s="473"/>
      <c r="J305" s="474"/>
      <c r="K305" s="473"/>
      <c r="L305" s="475"/>
      <c r="M305" s="473">
        <v>0</v>
      </c>
      <c r="N305" s="475">
        <v>257</v>
      </c>
      <c r="O305" s="473">
        <v>0</v>
      </c>
      <c r="P305" s="473"/>
      <c r="Q305" s="473"/>
      <c r="R305" s="473"/>
      <c r="S305" s="473"/>
      <c r="T305" s="473"/>
      <c r="U305" s="473"/>
      <c r="V305" s="473">
        <v>0</v>
      </c>
      <c r="W305" s="475">
        <v>257</v>
      </c>
      <c r="X305" s="473">
        <v>0</v>
      </c>
      <c r="Y305" s="476">
        <v>62219.29</v>
      </c>
    </row>
    <row r="306" spans="2:25" s="194" customFormat="1">
      <c r="B306" s="477" t="s">
        <v>276</v>
      </c>
      <c r="C306" s="462" t="s">
        <v>1401</v>
      </c>
      <c r="D306" s="462" t="s">
        <v>1402</v>
      </c>
      <c r="E306" s="462" t="s">
        <v>1403</v>
      </c>
      <c r="F306" s="462"/>
      <c r="G306" s="463"/>
      <c r="H306" s="463"/>
      <c r="I306" s="463"/>
      <c r="J306" s="463"/>
      <c r="K306" s="463"/>
      <c r="L306" s="478"/>
      <c r="M306" s="463">
        <v>0</v>
      </c>
      <c r="N306" s="479">
        <v>254</v>
      </c>
      <c r="O306" s="463">
        <v>0</v>
      </c>
      <c r="P306" s="463"/>
      <c r="Q306" s="463"/>
      <c r="R306" s="463"/>
      <c r="S306" s="463"/>
      <c r="T306" s="463"/>
      <c r="U306" s="463"/>
      <c r="V306" s="463">
        <v>0</v>
      </c>
      <c r="W306" s="478">
        <v>254</v>
      </c>
      <c r="X306" s="463">
        <v>0</v>
      </c>
      <c r="Y306" s="476">
        <v>62219.29</v>
      </c>
    </row>
    <row r="307" spans="2:25" s="194" customFormat="1">
      <c r="B307" s="477" t="s">
        <v>276</v>
      </c>
      <c r="C307" s="462" t="s">
        <v>1404</v>
      </c>
      <c r="D307" s="462" t="s">
        <v>1405</v>
      </c>
      <c r="E307" s="462" t="s">
        <v>1406</v>
      </c>
      <c r="F307" s="462"/>
      <c r="G307" s="463"/>
      <c r="H307" s="463"/>
      <c r="I307" s="463"/>
      <c r="J307" s="463"/>
      <c r="K307" s="463"/>
      <c r="L307" s="478"/>
      <c r="M307" s="463">
        <v>0</v>
      </c>
      <c r="N307" s="479">
        <v>260</v>
      </c>
      <c r="O307" s="463">
        <v>0</v>
      </c>
      <c r="P307" s="463"/>
      <c r="Q307" s="463"/>
      <c r="R307" s="463"/>
      <c r="S307" s="463"/>
      <c r="T307" s="463"/>
      <c r="U307" s="463"/>
      <c r="V307" s="463">
        <v>0</v>
      </c>
      <c r="W307" s="478">
        <v>260</v>
      </c>
      <c r="X307" s="463">
        <v>0</v>
      </c>
      <c r="Y307" s="476">
        <v>60943.93</v>
      </c>
    </row>
    <row r="308" spans="2:25" s="194" customFormat="1">
      <c r="B308" s="477" t="s">
        <v>276</v>
      </c>
      <c r="C308" s="462" t="s">
        <v>1407</v>
      </c>
      <c r="D308" s="462" t="s">
        <v>1408</v>
      </c>
      <c r="E308" s="462" t="s">
        <v>1409</v>
      </c>
      <c r="F308" s="462"/>
      <c r="G308" s="463"/>
      <c r="H308" s="463"/>
      <c r="I308" s="463"/>
      <c r="J308" s="463"/>
      <c r="K308" s="463"/>
      <c r="L308" s="478"/>
      <c r="M308" s="463">
        <v>0</v>
      </c>
      <c r="N308" s="479">
        <v>255</v>
      </c>
      <c r="O308" s="463">
        <v>0</v>
      </c>
      <c r="P308" s="463"/>
      <c r="Q308" s="463"/>
      <c r="R308" s="463"/>
      <c r="S308" s="463"/>
      <c r="T308" s="463"/>
      <c r="U308" s="463"/>
      <c r="V308" s="463">
        <v>0</v>
      </c>
      <c r="W308" s="478">
        <v>255</v>
      </c>
      <c r="X308" s="463">
        <v>0</v>
      </c>
      <c r="Y308" s="476">
        <v>62219.29</v>
      </c>
    </row>
    <row r="309" spans="2:25" s="194" customFormat="1">
      <c r="B309" s="477" t="s">
        <v>276</v>
      </c>
      <c r="C309" s="340" t="s">
        <v>1410</v>
      </c>
      <c r="D309" s="469" t="s">
        <v>1411</v>
      </c>
      <c r="E309" s="462" t="s">
        <v>1412</v>
      </c>
      <c r="F309" s="462"/>
      <c r="G309" s="463"/>
      <c r="H309" s="463"/>
      <c r="I309" s="463"/>
      <c r="J309" s="463"/>
      <c r="K309" s="463"/>
      <c r="L309" s="480"/>
      <c r="M309" s="463">
        <v>0</v>
      </c>
      <c r="N309" s="479">
        <v>266</v>
      </c>
      <c r="O309" s="463">
        <v>0</v>
      </c>
      <c r="P309" s="463"/>
      <c r="Q309" s="463"/>
      <c r="R309" s="463"/>
      <c r="S309" s="463"/>
      <c r="T309" s="463"/>
      <c r="U309" s="463"/>
      <c r="V309" s="463">
        <v>0</v>
      </c>
      <c r="W309" s="478">
        <v>266</v>
      </c>
      <c r="X309" s="463">
        <v>0</v>
      </c>
      <c r="Y309" s="476">
        <v>50549</v>
      </c>
    </row>
    <row r="310" spans="2:25" s="194" customFormat="1">
      <c r="B310" s="477" t="s">
        <v>276</v>
      </c>
      <c r="C310" s="462" t="s">
        <v>1413</v>
      </c>
      <c r="D310" s="462" t="s">
        <v>1414</v>
      </c>
      <c r="E310" s="462" t="s">
        <v>1415</v>
      </c>
      <c r="F310" s="462"/>
      <c r="G310" s="463"/>
      <c r="H310" s="463"/>
      <c r="I310" s="463"/>
      <c r="J310" s="463"/>
      <c r="K310" s="463"/>
      <c r="L310" s="478"/>
      <c r="M310" s="463">
        <v>0</v>
      </c>
      <c r="N310" s="479">
        <v>256</v>
      </c>
      <c r="O310" s="463">
        <v>0</v>
      </c>
      <c r="P310" s="463"/>
      <c r="Q310" s="463"/>
      <c r="R310" s="463"/>
      <c r="S310" s="463"/>
      <c r="T310" s="463"/>
      <c r="U310" s="463"/>
      <c r="V310" s="463">
        <v>0</v>
      </c>
      <c r="W310" s="478">
        <v>256</v>
      </c>
      <c r="X310" s="463">
        <v>0</v>
      </c>
      <c r="Y310" s="476">
        <v>59301.98</v>
      </c>
    </row>
    <row r="311" spans="2:25" s="194" customFormat="1">
      <c r="B311" s="477" t="s">
        <v>276</v>
      </c>
      <c r="C311" s="462" t="s">
        <v>1416</v>
      </c>
      <c r="D311" s="462" t="s">
        <v>1417</v>
      </c>
      <c r="E311" s="462" t="s">
        <v>1418</v>
      </c>
      <c r="F311" s="462"/>
      <c r="G311" s="463"/>
      <c r="H311" s="463"/>
      <c r="I311" s="463"/>
      <c r="J311" s="463"/>
      <c r="K311" s="463"/>
      <c r="L311" s="478"/>
      <c r="M311" s="463">
        <v>0</v>
      </c>
      <c r="N311" s="479">
        <v>256</v>
      </c>
      <c r="O311" s="463">
        <v>0</v>
      </c>
      <c r="P311" s="463"/>
      <c r="Q311" s="463"/>
      <c r="R311" s="463"/>
      <c r="S311" s="463"/>
      <c r="T311" s="463"/>
      <c r="U311" s="463"/>
      <c r="V311" s="463">
        <v>0</v>
      </c>
      <c r="W311" s="478">
        <v>256</v>
      </c>
      <c r="X311" s="463">
        <v>0</v>
      </c>
      <c r="Y311" s="476">
        <v>62125.34</v>
      </c>
    </row>
    <row r="312" spans="2:25" s="194" customFormat="1">
      <c r="B312" s="477" t="s">
        <v>276</v>
      </c>
      <c r="C312" s="462" t="s">
        <v>1419</v>
      </c>
      <c r="D312" s="462" t="s">
        <v>1420</v>
      </c>
      <c r="E312" s="462" t="s">
        <v>1421</v>
      </c>
      <c r="F312" s="462"/>
      <c r="G312" s="463"/>
      <c r="H312" s="463"/>
      <c r="I312" s="463"/>
      <c r="J312" s="463"/>
      <c r="K312" s="463"/>
      <c r="L312" s="478"/>
      <c r="M312" s="463">
        <v>0</v>
      </c>
      <c r="N312" s="479">
        <v>256</v>
      </c>
      <c r="O312" s="463">
        <v>0</v>
      </c>
      <c r="P312" s="463"/>
      <c r="Q312" s="463"/>
      <c r="R312" s="463"/>
      <c r="S312" s="463"/>
      <c r="T312" s="463"/>
      <c r="U312" s="463"/>
      <c r="V312" s="463">
        <v>0</v>
      </c>
      <c r="W312" s="478">
        <v>256</v>
      </c>
      <c r="X312" s="463">
        <v>0</v>
      </c>
      <c r="Y312" s="476">
        <v>61535.360000000001</v>
      </c>
    </row>
    <row r="313" spans="2:25" s="194" customFormat="1">
      <c r="B313" s="477" t="s">
        <v>276</v>
      </c>
      <c r="C313" s="462" t="s">
        <v>1422</v>
      </c>
      <c r="D313" s="462" t="s">
        <v>1423</v>
      </c>
      <c r="E313" s="462" t="s">
        <v>1424</v>
      </c>
      <c r="F313" s="462"/>
      <c r="G313" s="463"/>
      <c r="H313" s="463"/>
      <c r="I313" s="463"/>
      <c r="J313" s="463"/>
      <c r="K313" s="463"/>
      <c r="L313" s="478"/>
      <c r="M313" s="463">
        <v>0</v>
      </c>
      <c r="N313" s="479">
        <v>126</v>
      </c>
      <c r="O313" s="463">
        <v>0</v>
      </c>
      <c r="P313" s="463"/>
      <c r="Q313" s="463"/>
      <c r="R313" s="463"/>
      <c r="S313" s="463"/>
      <c r="T313" s="463"/>
      <c r="U313" s="463"/>
      <c r="V313" s="463">
        <v>0</v>
      </c>
      <c r="W313" s="478">
        <v>126</v>
      </c>
      <c r="X313" s="463">
        <v>0</v>
      </c>
      <c r="Y313" s="476">
        <v>30988.59</v>
      </c>
    </row>
    <row r="314" spans="2:25" s="194" customFormat="1">
      <c r="B314" s="477" t="s">
        <v>276</v>
      </c>
      <c r="C314" s="462" t="s">
        <v>1425</v>
      </c>
      <c r="D314" s="462" t="s">
        <v>1426</v>
      </c>
      <c r="E314" s="462" t="s">
        <v>1427</v>
      </c>
      <c r="F314" s="462"/>
      <c r="G314" s="463"/>
      <c r="H314" s="463"/>
      <c r="I314" s="463"/>
      <c r="J314" s="463"/>
      <c r="K314" s="463"/>
      <c r="L314" s="478"/>
      <c r="M314" s="463">
        <v>0</v>
      </c>
      <c r="N314" s="479">
        <v>168</v>
      </c>
      <c r="O314" s="463">
        <v>0</v>
      </c>
      <c r="P314" s="463"/>
      <c r="Q314" s="463"/>
      <c r="R314" s="463"/>
      <c r="S314" s="463"/>
      <c r="T314" s="463"/>
      <c r="U314" s="463"/>
      <c r="V314" s="463">
        <v>0</v>
      </c>
      <c r="W314" s="478">
        <v>168</v>
      </c>
      <c r="X314" s="463">
        <v>0</v>
      </c>
      <c r="Y314" s="476">
        <v>34781.86</v>
      </c>
    </row>
    <row r="315" spans="2:25" s="194" customFormat="1">
      <c r="B315" s="477" t="s">
        <v>276</v>
      </c>
      <c r="C315" s="462" t="s">
        <v>1428</v>
      </c>
      <c r="D315" s="462" t="s">
        <v>1429</v>
      </c>
      <c r="E315" s="462" t="s">
        <v>1430</v>
      </c>
      <c r="F315" s="462"/>
      <c r="G315" s="463"/>
      <c r="H315" s="463"/>
      <c r="I315" s="463"/>
      <c r="J315" s="463"/>
      <c r="K315" s="463"/>
      <c r="L315" s="478"/>
      <c r="M315" s="463">
        <v>0</v>
      </c>
      <c r="N315" s="479">
        <v>254</v>
      </c>
      <c r="O315" s="463">
        <v>0</v>
      </c>
      <c r="P315" s="463"/>
      <c r="Q315" s="463"/>
      <c r="R315" s="463"/>
      <c r="S315" s="463"/>
      <c r="T315" s="463"/>
      <c r="U315" s="463"/>
      <c r="V315" s="463">
        <v>0</v>
      </c>
      <c r="W315" s="478">
        <v>254</v>
      </c>
      <c r="X315" s="463">
        <v>0</v>
      </c>
      <c r="Y315" s="476">
        <v>62219.29</v>
      </c>
    </row>
    <row r="316" spans="2:25" s="194" customFormat="1">
      <c r="B316" s="477" t="s">
        <v>276</v>
      </c>
      <c r="C316" s="462" t="s">
        <v>1431</v>
      </c>
      <c r="D316" s="462" t="s">
        <v>1432</v>
      </c>
      <c r="E316" s="462" t="s">
        <v>1433</v>
      </c>
      <c r="F316" s="287"/>
      <c r="G316" s="463"/>
      <c r="H316" s="463"/>
      <c r="I316" s="463"/>
      <c r="J316" s="463"/>
      <c r="K316" s="463"/>
      <c r="L316" s="480"/>
      <c r="M316" s="463">
        <v>0</v>
      </c>
      <c r="N316" s="481">
        <v>251</v>
      </c>
      <c r="O316" s="463">
        <v>0</v>
      </c>
      <c r="P316" s="463"/>
      <c r="Q316" s="463"/>
      <c r="R316" s="463"/>
      <c r="S316" s="463"/>
      <c r="T316" s="463"/>
      <c r="U316" s="463"/>
      <c r="V316" s="463">
        <v>0</v>
      </c>
      <c r="W316" s="478">
        <v>251</v>
      </c>
      <c r="X316" s="463">
        <v>0</v>
      </c>
      <c r="Y316" s="482">
        <v>62219.29</v>
      </c>
    </row>
    <row r="317" spans="2:25" s="194" customFormat="1">
      <c r="B317" s="477" t="s">
        <v>276</v>
      </c>
      <c r="C317" s="462" t="s">
        <v>1434</v>
      </c>
      <c r="D317" s="462" t="s">
        <v>1435</v>
      </c>
      <c r="E317" s="462" t="s">
        <v>1436</v>
      </c>
      <c r="F317" s="462"/>
      <c r="G317" s="463"/>
      <c r="H317" s="463"/>
      <c r="I317" s="463"/>
      <c r="J317" s="463"/>
      <c r="K317" s="463"/>
      <c r="L317" s="478"/>
      <c r="M317" s="463">
        <v>0</v>
      </c>
      <c r="N317" s="479">
        <v>256</v>
      </c>
      <c r="O317" s="463">
        <v>0</v>
      </c>
      <c r="P317" s="463"/>
      <c r="Q317" s="463"/>
      <c r="R317" s="463"/>
      <c r="S317" s="463"/>
      <c r="T317" s="463"/>
      <c r="U317" s="463"/>
      <c r="V317" s="463">
        <v>0</v>
      </c>
      <c r="W317" s="478">
        <v>256</v>
      </c>
      <c r="X317" s="463">
        <v>0</v>
      </c>
      <c r="Y317" s="476">
        <v>62125.34</v>
      </c>
    </row>
    <row r="318" spans="2:25" s="194" customFormat="1">
      <c r="B318" s="477" t="s">
        <v>276</v>
      </c>
      <c r="C318" s="462" t="s">
        <v>1437</v>
      </c>
      <c r="D318" s="462" t="s">
        <v>1438</v>
      </c>
      <c r="E318" s="462" t="s">
        <v>1439</v>
      </c>
      <c r="F318" s="462"/>
      <c r="G318" s="463"/>
      <c r="H318" s="463"/>
      <c r="I318" s="463"/>
      <c r="J318" s="463"/>
      <c r="K318" s="463"/>
      <c r="L318" s="478"/>
      <c r="M318" s="463">
        <v>0</v>
      </c>
      <c r="N318" s="479">
        <v>204</v>
      </c>
      <c r="O318" s="463">
        <v>0</v>
      </c>
      <c r="P318" s="463"/>
      <c r="Q318" s="463"/>
      <c r="R318" s="463"/>
      <c r="S318" s="463"/>
      <c r="T318" s="463"/>
      <c r="U318" s="463"/>
      <c r="V318" s="463">
        <v>0</v>
      </c>
      <c r="W318" s="478">
        <v>204</v>
      </c>
      <c r="X318" s="463">
        <v>0</v>
      </c>
      <c r="Y318" s="476">
        <v>52392.32</v>
      </c>
    </row>
    <row r="319" spans="2:25" s="194" customFormat="1">
      <c r="B319" s="477" t="s">
        <v>276</v>
      </c>
      <c r="C319" s="287" t="s">
        <v>1440</v>
      </c>
      <c r="D319" s="287" t="s">
        <v>1441</v>
      </c>
      <c r="E319" s="462" t="s">
        <v>1442</v>
      </c>
      <c r="F319" s="287"/>
      <c r="G319" s="463"/>
      <c r="H319" s="463"/>
      <c r="I319" s="463"/>
      <c r="J319" s="463"/>
      <c r="K319" s="463"/>
      <c r="L319" s="480"/>
      <c r="M319" s="463">
        <v>0</v>
      </c>
      <c r="N319" s="479">
        <v>256</v>
      </c>
      <c r="O319" s="463">
        <v>0</v>
      </c>
      <c r="P319" s="463"/>
      <c r="Q319" s="463"/>
      <c r="R319" s="463"/>
      <c r="S319" s="463"/>
      <c r="T319" s="463"/>
      <c r="U319" s="463"/>
      <c r="V319" s="463">
        <v>0</v>
      </c>
      <c r="W319" s="478">
        <v>256</v>
      </c>
      <c r="X319" s="463">
        <v>0</v>
      </c>
      <c r="Y319" s="482">
        <v>16330.92</v>
      </c>
    </row>
    <row r="320" spans="2:25" s="194" customFormat="1">
      <c r="B320" s="477" t="s">
        <v>276</v>
      </c>
      <c r="C320" s="462" t="s">
        <v>1443</v>
      </c>
      <c r="D320" s="462" t="s">
        <v>1444</v>
      </c>
      <c r="E320" s="462" t="s">
        <v>1445</v>
      </c>
      <c r="F320" s="462"/>
      <c r="G320" s="463"/>
      <c r="H320" s="463"/>
      <c r="I320" s="463"/>
      <c r="J320" s="463"/>
      <c r="K320" s="463"/>
      <c r="L320" s="478"/>
      <c r="M320" s="463">
        <v>0</v>
      </c>
      <c r="N320" s="479">
        <v>256</v>
      </c>
      <c r="O320" s="463">
        <v>0</v>
      </c>
      <c r="P320" s="463"/>
      <c r="Q320" s="463"/>
      <c r="R320" s="463"/>
      <c r="S320" s="463"/>
      <c r="T320" s="463"/>
      <c r="U320" s="463"/>
      <c r="V320" s="463">
        <v>0</v>
      </c>
      <c r="W320" s="478">
        <v>256</v>
      </c>
      <c r="X320" s="463">
        <v>0</v>
      </c>
      <c r="Y320" s="476">
        <v>62172.32</v>
      </c>
    </row>
    <row r="321" spans="2:25" s="194" customFormat="1">
      <c r="B321" s="477" t="s">
        <v>276</v>
      </c>
      <c r="C321" s="462" t="s">
        <v>1446</v>
      </c>
      <c r="D321" s="462" t="s">
        <v>1447</v>
      </c>
      <c r="E321" s="462" t="s">
        <v>1448</v>
      </c>
      <c r="F321" s="462"/>
      <c r="G321" s="463"/>
      <c r="H321" s="463"/>
      <c r="I321" s="463"/>
      <c r="J321" s="463"/>
      <c r="K321" s="463"/>
      <c r="L321" s="478"/>
      <c r="M321" s="463">
        <v>0</v>
      </c>
      <c r="N321" s="479">
        <v>257</v>
      </c>
      <c r="O321" s="463">
        <v>0</v>
      </c>
      <c r="P321" s="463"/>
      <c r="Q321" s="463"/>
      <c r="R321" s="463"/>
      <c r="S321" s="463"/>
      <c r="T321" s="463"/>
      <c r="U321" s="463"/>
      <c r="V321" s="463">
        <v>0</v>
      </c>
      <c r="W321" s="478">
        <v>257</v>
      </c>
      <c r="X321" s="463">
        <v>0</v>
      </c>
      <c r="Y321" s="476">
        <v>62218.69</v>
      </c>
    </row>
    <row r="322" spans="2:25" s="194" customFormat="1">
      <c r="B322" s="477" t="s">
        <v>276</v>
      </c>
      <c r="C322" s="462" t="s">
        <v>1449</v>
      </c>
      <c r="D322" s="462" t="s">
        <v>1450</v>
      </c>
      <c r="E322" s="462" t="s">
        <v>1451</v>
      </c>
      <c r="F322" s="462"/>
      <c r="G322" s="463"/>
      <c r="H322" s="463"/>
      <c r="I322" s="463"/>
      <c r="J322" s="463"/>
      <c r="K322" s="463"/>
      <c r="L322" s="478"/>
      <c r="M322" s="463">
        <v>0</v>
      </c>
      <c r="N322" s="479">
        <v>255</v>
      </c>
      <c r="O322" s="463">
        <v>0</v>
      </c>
      <c r="P322" s="463"/>
      <c r="Q322" s="463"/>
      <c r="R322" s="463"/>
      <c r="S322" s="463"/>
      <c r="T322" s="463"/>
      <c r="U322" s="463"/>
      <c r="V322" s="463">
        <v>0</v>
      </c>
      <c r="W322" s="478">
        <v>255</v>
      </c>
      <c r="X322" s="463">
        <v>0</v>
      </c>
      <c r="Y322" s="476">
        <v>61394.36</v>
      </c>
    </row>
    <row r="323" spans="2:25" s="194" customFormat="1">
      <c r="B323" s="477" t="s">
        <v>276</v>
      </c>
      <c r="C323" s="462" t="s">
        <v>1452</v>
      </c>
      <c r="D323" s="462" t="s">
        <v>1453</v>
      </c>
      <c r="E323" s="462" t="s">
        <v>1454</v>
      </c>
      <c r="F323" s="462"/>
      <c r="G323" s="463"/>
      <c r="H323" s="463"/>
      <c r="I323" s="463"/>
      <c r="J323" s="463"/>
      <c r="K323" s="463"/>
      <c r="L323" s="478"/>
      <c r="M323" s="463">
        <v>0</v>
      </c>
      <c r="N323" s="479">
        <v>241</v>
      </c>
      <c r="O323" s="463">
        <v>0</v>
      </c>
      <c r="P323" s="463"/>
      <c r="Q323" s="463"/>
      <c r="R323" s="463"/>
      <c r="S323" s="463"/>
      <c r="T323" s="463"/>
      <c r="U323" s="463"/>
      <c r="V323" s="463">
        <v>0</v>
      </c>
      <c r="W323" s="478">
        <v>241</v>
      </c>
      <c r="X323" s="463">
        <v>0</v>
      </c>
      <c r="Y323" s="476">
        <v>57089.65</v>
      </c>
    </row>
    <row r="324" spans="2:25" s="194" customFormat="1">
      <c r="B324" s="477" t="s">
        <v>276</v>
      </c>
      <c r="C324" s="462" t="s">
        <v>1455</v>
      </c>
      <c r="D324" s="462" t="s">
        <v>1456</v>
      </c>
      <c r="E324" s="462" t="s">
        <v>1457</v>
      </c>
      <c r="F324" s="462"/>
      <c r="G324" s="463"/>
      <c r="H324" s="463"/>
      <c r="I324" s="463"/>
      <c r="J324" s="463"/>
      <c r="K324" s="463"/>
      <c r="L324" s="478"/>
      <c r="M324" s="463">
        <v>0</v>
      </c>
      <c r="N324" s="479">
        <v>256</v>
      </c>
      <c r="O324" s="463">
        <v>0</v>
      </c>
      <c r="P324" s="463"/>
      <c r="Q324" s="463"/>
      <c r="R324" s="463"/>
      <c r="S324" s="463"/>
      <c r="T324" s="463"/>
      <c r="U324" s="463"/>
      <c r="V324" s="463">
        <v>0</v>
      </c>
      <c r="W324" s="478">
        <v>256</v>
      </c>
      <c r="X324" s="463">
        <v>0</v>
      </c>
      <c r="Y324" s="476">
        <v>61535.360000000001</v>
      </c>
    </row>
    <row r="325" spans="2:25" s="194" customFormat="1">
      <c r="B325" s="477" t="s">
        <v>276</v>
      </c>
      <c r="C325" s="462" t="s">
        <v>1458</v>
      </c>
      <c r="D325" s="462" t="s">
        <v>1459</v>
      </c>
      <c r="E325" s="462" t="s">
        <v>1460</v>
      </c>
      <c r="F325" s="436"/>
      <c r="G325" s="463"/>
      <c r="H325" s="463"/>
      <c r="I325" s="463"/>
      <c r="J325" s="463"/>
      <c r="K325" s="463"/>
      <c r="L325" s="478"/>
      <c r="M325" s="463">
        <v>0</v>
      </c>
      <c r="N325" s="479">
        <v>256</v>
      </c>
      <c r="O325" s="463">
        <v>0</v>
      </c>
      <c r="P325" s="463"/>
      <c r="Q325" s="463"/>
      <c r="R325" s="463"/>
      <c r="S325" s="463"/>
      <c r="T325" s="463"/>
      <c r="U325" s="463"/>
      <c r="V325" s="463">
        <v>0</v>
      </c>
      <c r="W325" s="478">
        <v>256</v>
      </c>
      <c r="X325" s="463">
        <v>0</v>
      </c>
      <c r="Y325" s="476">
        <v>62219.29</v>
      </c>
    </row>
    <row r="326" spans="2:25" s="194" customFormat="1">
      <c r="B326" s="477" t="s">
        <v>276</v>
      </c>
      <c r="C326" s="287" t="s">
        <v>1461</v>
      </c>
      <c r="D326" s="462" t="s">
        <v>1462</v>
      </c>
      <c r="E326" s="462" t="s">
        <v>1463</v>
      </c>
      <c r="F326" s="436"/>
      <c r="G326" s="463"/>
      <c r="H326" s="463"/>
      <c r="I326" s="463"/>
      <c r="J326" s="463"/>
      <c r="K326" s="463"/>
      <c r="L326" s="480"/>
      <c r="M326" s="463">
        <v>0</v>
      </c>
      <c r="N326" s="479">
        <v>169</v>
      </c>
      <c r="O326" s="463">
        <v>0</v>
      </c>
      <c r="P326" s="463"/>
      <c r="Q326" s="463"/>
      <c r="R326" s="463"/>
      <c r="S326" s="463"/>
      <c r="T326" s="463"/>
      <c r="U326" s="463"/>
      <c r="V326" s="463">
        <v>0</v>
      </c>
      <c r="W326" s="478">
        <v>169</v>
      </c>
      <c r="X326" s="463">
        <v>0</v>
      </c>
      <c r="Y326" s="476">
        <v>26120.720000000001</v>
      </c>
    </row>
    <row r="327" spans="2:25" s="194" customFormat="1">
      <c r="B327" s="477" t="s">
        <v>276</v>
      </c>
      <c r="C327" s="287" t="s">
        <v>1464</v>
      </c>
      <c r="D327" s="469" t="s">
        <v>1465</v>
      </c>
      <c r="E327" s="462" t="s">
        <v>1466</v>
      </c>
      <c r="F327" s="436"/>
      <c r="G327" s="463"/>
      <c r="H327" s="463"/>
      <c r="I327" s="463"/>
      <c r="J327" s="463"/>
      <c r="K327" s="463"/>
      <c r="L327" s="478"/>
      <c r="M327" s="463">
        <v>0</v>
      </c>
      <c r="N327" s="481">
        <v>89</v>
      </c>
      <c r="O327" s="463">
        <v>0</v>
      </c>
      <c r="P327" s="463"/>
      <c r="Q327" s="463"/>
      <c r="R327" s="463"/>
      <c r="S327" s="463"/>
      <c r="T327" s="463"/>
      <c r="U327" s="463"/>
      <c r="V327" s="463">
        <v>0</v>
      </c>
      <c r="W327" s="478">
        <v>89</v>
      </c>
      <c r="X327" s="463">
        <v>0</v>
      </c>
      <c r="Y327" s="476">
        <v>10171.02</v>
      </c>
    </row>
    <row r="328" spans="2:25" s="194" customFormat="1">
      <c r="B328" s="477" t="s">
        <v>276</v>
      </c>
      <c r="C328" s="462" t="s">
        <v>1467</v>
      </c>
      <c r="D328" s="462" t="s">
        <v>1468</v>
      </c>
      <c r="E328" s="462" t="s">
        <v>1469</v>
      </c>
      <c r="F328" s="436"/>
      <c r="G328" s="463"/>
      <c r="H328" s="463"/>
      <c r="I328" s="463"/>
      <c r="J328" s="463"/>
      <c r="K328" s="463"/>
      <c r="L328" s="480"/>
      <c r="M328" s="463">
        <v>0</v>
      </c>
      <c r="N328" s="479">
        <v>259</v>
      </c>
      <c r="O328" s="463">
        <v>0</v>
      </c>
      <c r="P328" s="463"/>
      <c r="Q328" s="463"/>
      <c r="R328" s="463"/>
      <c r="S328" s="463"/>
      <c r="T328" s="463"/>
      <c r="U328" s="463"/>
      <c r="V328" s="463">
        <v>0</v>
      </c>
      <c r="W328" s="478">
        <v>259</v>
      </c>
      <c r="X328" s="463">
        <v>0</v>
      </c>
      <c r="Y328" s="476">
        <v>61843.51</v>
      </c>
    </row>
    <row r="329" spans="2:25" s="194" customFormat="1">
      <c r="B329" s="477" t="s">
        <v>276</v>
      </c>
      <c r="C329" s="462" t="s">
        <v>1470</v>
      </c>
      <c r="D329" s="462" t="s">
        <v>1471</v>
      </c>
      <c r="E329" s="462" t="s">
        <v>1472</v>
      </c>
      <c r="F329" s="436"/>
      <c r="G329" s="463"/>
      <c r="H329" s="463"/>
      <c r="I329" s="463"/>
      <c r="J329" s="463"/>
      <c r="K329" s="463"/>
      <c r="L329" s="478"/>
      <c r="M329" s="463">
        <v>0</v>
      </c>
      <c r="N329" s="479">
        <v>204</v>
      </c>
      <c r="O329" s="463">
        <v>0</v>
      </c>
      <c r="P329" s="463"/>
      <c r="Q329" s="463"/>
      <c r="R329" s="463"/>
      <c r="S329" s="463"/>
      <c r="T329" s="463"/>
      <c r="U329" s="463"/>
      <c r="V329" s="463">
        <v>0</v>
      </c>
      <c r="W329" s="478">
        <v>204</v>
      </c>
      <c r="X329" s="463">
        <v>0</v>
      </c>
      <c r="Y329" s="476">
        <v>51898.25</v>
      </c>
    </row>
    <row r="330" spans="2:25" s="194" customFormat="1">
      <c r="B330" s="477" t="s">
        <v>276</v>
      </c>
      <c r="C330" s="462" t="s">
        <v>1473</v>
      </c>
      <c r="D330" s="462" t="s">
        <v>1474</v>
      </c>
      <c r="E330" s="462" t="s">
        <v>1475</v>
      </c>
      <c r="F330" s="483"/>
      <c r="G330" s="484"/>
      <c r="H330" s="484"/>
      <c r="I330" s="484"/>
      <c r="J330" s="484"/>
      <c r="K330" s="484"/>
      <c r="L330" s="478"/>
      <c r="M330" s="463">
        <v>0</v>
      </c>
      <c r="N330" s="479">
        <v>261</v>
      </c>
      <c r="O330" s="484">
        <v>0</v>
      </c>
      <c r="P330" s="484"/>
      <c r="Q330" s="484"/>
      <c r="R330" s="484"/>
      <c r="S330" s="484"/>
      <c r="T330" s="484"/>
      <c r="U330" s="484"/>
      <c r="V330" s="463">
        <v>0</v>
      </c>
      <c r="W330" s="478">
        <v>261</v>
      </c>
      <c r="X330" s="463">
        <v>0</v>
      </c>
      <c r="Y330" s="476">
        <v>61830.35</v>
      </c>
    </row>
    <row r="331" spans="2:25" s="194" customFormat="1">
      <c r="B331" s="477" t="s">
        <v>276</v>
      </c>
      <c r="C331" s="462" t="s">
        <v>1476</v>
      </c>
      <c r="D331" s="462" t="s">
        <v>1477</v>
      </c>
      <c r="E331" s="462" t="s">
        <v>1478</v>
      </c>
      <c r="F331" s="436"/>
      <c r="G331" s="463"/>
      <c r="H331" s="463"/>
      <c r="I331" s="463"/>
      <c r="J331" s="463"/>
      <c r="K331" s="463"/>
      <c r="L331" s="478"/>
      <c r="M331" s="463">
        <v>0</v>
      </c>
      <c r="N331" s="479">
        <v>249</v>
      </c>
      <c r="O331" s="463">
        <v>0</v>
      </c>
      <c r="P331" s="463"/>
      <c r="Q331" s="463"/>
      <c r="R331" s="463"/>
      <c r="S331" s="463"/>
      <c r="T331" s="463"/>
      <c r="U331" s="463"/>
      <c r="V331" s="463">
        <v>0</v>
      </c>
      <c r="W331" s="478">
        <v>249</v>
      </c>
      <c r="X331" s="463">
        <v>0</v>
      </c>
      <c r="Y331" s="476">
        <v>62172.32</v>
      </c>
    </row>
    <row r="332" spans="2:25" s="194" customFormat="1">
      <c r="B332" s="477" t="s">
        <v>276</v>
      </c>
      <c r="C332" s="462" t="s">
        <v>1479</v>
      </c>
      <c r="D332" s="462" t="s">
        <v>1480</v>
      </c>
      <c r="E332" s="462" t="s">
        <v>1481</v>
      </c>
      <c r="F332" s="436"/>
      <c r="G332" s="463"/>
      <c r="H332" s="463"/>
      <c r="I332" s="463"/>
      <c r="J332" s="463"/>
      <c r="K332" s="463"/>
      <c r="L332" s="478"/>
      <c r="M332" s="463">
        <v>0</v>
      </c>
      <c r="N332" s="479">
        <v>237</v>
      </c>
      <c r="O332" s="463">
        <v>0</v>
      </c>
      <c r="P332" s="463"/>
      <c r="Q332" s="463"/>
      <c r="R332" s="463"/>
      <c r="S332" s="463"/>
      <c r="T332" s="463"/>
      <c r="U332" s="463"/>
      <c r="V332" s="463">
        <v>0</v>
      </c>
      <c r="W332" s="478">
        <v>237</v>
      </c>
      <c r="X332" s="463">
        <v>0</v>
      </c>
      <c r="Y332" s="476">
        <v>57850.22</v>
      </c>
    </row>
    <row r="333" spans="2:25" s="194" customFormat="1">
      <c r="B333" s="477" t="s">
        <v>276</v>
      </c>
      <c r="C333" s="462" t="s">
        <v>1482</v>
      </c>
      <c r="D333" s="462" t="s">
        <v>1483</v>
      </c>
      <c r="E333" s="462" t="s">
        <v>1484</v>
      </c>
      <c r="F333" s="436"/>
      <c r="G333" s="463"/>
      <c r="H333" s="463"/>
      <c r="I333" s="463"/>
      <c r="J333" s="463"/>
      <c r="K333" s="463"/>
      <c r="L333" s="478"/>
      <c r="M333" s="463">
        <v>0</v>
      </c>
      <c r="N333" s="479">
        <v>255</v>
      </c>
      <c r="O333" s="463">
        <v>0</v>
      </c>
      <c r="P333" s="463"/>
      <c r="Q333" s="463"/>
      <c r="R333" s="463"/>
      <c r="S333" s="463"/>
      <c r="T333" s="463"/>
      <c r="U333" s="463"/>
      <c r="V333" s="463">
        <v>0</v>
      </c>
      <c r="W333" s="478">
        <v>255</v>
      </c>
      <c r="X333" s="463">
        <v>0</v>
      </c>
      <c r="Y333" s="476">
        <v>62218.69</v>
      </c>
    </row>
    <row r="334" spans="2:25" s="194" customFormat="1">
      <c r="B334" s="477" t="s">
        <v>276</v>
      </c>
      <c r="C334" s="462" t="s">
        <v>1485</v>
      </c>
      <c r="D334" s="462" t="s">
        <v>1486</v>
      </c>
      <c r="E334" s="462" t="s">
        <v>1487</v>
      </c>
      <c r="F334" s="436"/>
      <c r="G334" s="463"/>
      <c r="H334" s="463"/>
      <c r="I334" s="463"/>
      <c r="J334" s="463"/>
      <c r="K334" s="463"/>
      <c r="L334" s="478"/>
      <c r="M334" s="463">
        <v>0</v>
      </c>
      <c r="N334" s="479">
        <v>256</v>
      </c>
      <c r="O334" s="463">
        <v>0</v>
      </c>
      <c r="P334" s="463"/>
      <c r="Q334" s="463"/>
      <c r="R334" s="463"/>
      <c r="S334" s="463"/>
      <c r="T334" s="463"/>
      <c r="U334" s="463"/>
      <c r="V334" s="463">
        <v>0</v>
      </c>
      <c r="W334" s="478">
        <v>256</v>
      </c>
      <c r="X334" s="463">
        <v>0</v>
      </c>
      <c r="Y334" s="476">
        <v>53675.83</v>
      </c>
    </row>
    <row r="335" spans="2:25" s="194" customFormat="1">
      <c r="B335" s="477" t="s">
        <v>276</v>
      </c>
      <c r="C335" s="462" t="s">
        <v>1488</v>
      </c>
      <c r="D335" s="462" t="s">
        <v>1489</v>
      </c>
      <c r="E335" s="462" t="s">
        <v>1490</v>
      </c>
      <c r="F335" s="436"/>
      <c r="G335" s="463"/>
      <c r="H335" s="463"/>
      <c r="I335" s="463"/>
      <c r="J335" s="463"/>
      <c r="K335" s="463"/>
      <c r="L335" s="478"/>
      <c r="M335" s="463">
        <v>0</v>
      </c>
      <c r="N335" s="479">
        <v>259</v>
      </c>
      <c r="O335" s="463">
        <v>0</v>
      </c>
      <c r="P335" s="463"/>
      <c r="Q335" s="463"/>
      <c r="R335" s="463"/>
      <c r="S335" s="463"/>
      <c r="T335" s="463"/>
      <c r="U335" s="463"/>
      <c r="V335" s="463">
        <v>0</v>
      </c>
      <c r="W335" s="478">
        <v>259</v>
      </c>
      <c r="X335" s="463">
        <v>0</v>
      </c>
      <c r="Y335" s="476">
        <v>61535.360000000001</v>
      </c>
    </row>
    <row r="336" spans="2:25" s="194" customFormat="1">
      <c r="B336" s="477" t="s">
        <v>276</v>
      </c>
      <c r="C336" s="462" t="s">
        <v>1491</v>
      </c>
      <c r="D336" s="462" t="s">
        <v>1492</v>
      </c>
      <c r="E336" s="462" t="s">
        <v>1493</v>
      </c>
      <c r="F336" s="436"/>
      <c r="G336" s="463"/>
      <c r="H336" s="463"/>
      <c r="I336" s="463"/>
      <c r="J336" s="463"/>
      <c r="K336" s="463"/>
      <c r="L336" s="478"/>
      <c r="M336" s="463">
        <v>0</v>
      </c>
      <c r="N336" s="479">
        <v>253</v>
      </c>
      <c r="O336" s="463">
        <v>0</v>
      </c>
      <c r="P336" s="463"/>
      <c r="Q336" s="463"/>
      <c r="R336" s="463"/>
      <c r="S336" s="463"/>
      <c r="T336" s="463"/>
      <c r="U336" s="463"/>
      <c r="V336" s="463">
        <v>0</v>
      </c>
      <c r="W336" s="478">
        <v>253</v>
      </c>
      <c r="X336" s="463">
        <v>0</v>
      </c>
      <c r="Y336" s="476">
        <v>62219.29</v>
      </c>
    </row>
    <row r="337" spans="2:25" s="194" customFormat="1">
      <c r="B337" s="477" t="s">
        <v>276</v>
      </c>
      <c r="C337" s="462" t="s">
        <v>1494</v>
      </c>
      <c r="D337" s="462" t="s">
        <v>1495</v>
      </c>
      <c r="E337" s="462" t="s">
        <v>1496</v>
      </c>
      <c r="F337" s="436"/>
      <c r="G337" s="463"/>
      <c r="H337" s="463"/>
      <c r="I337" s="463"/>
      <c r="J337" s="463"/>
      <c r="K337" s="463"/>
      <c r="L337" s="478"/>
      <c r="M337" s="463">
        <v>0</v>
      </c>
      <c r="N337" s="479">
        <v>257</v>
      </c>
      <c r="O337" s="463">
        <v>0</v>
      </c>
      <c r="P337" s="463"/>
      <c r="Q337" s="463"/>
      <c r="R337" s="463"/>
      <c r="S337" s="463"/>
      <c r="T337" s="463"/>
      <c r="U337" s="463"/>
      <c r="V337" s="463">
        <v>0</v>
      </c>
      <c r="W337" s="478">
        <v>257</v>
      </c>
      <c r="X337" s="463">
        <v>0</v>
      </c>
      <c r="Y337" s="476">
        <v>60990.9</v>
      </c>
    </row>
    <row r="338" spans="2:25" s="194" customFormat="1">
      <c r="B338" s="477" t="s">
        <v>276</v>
      </c>
      <c r="C338" s="462" t="s">
        <v>1497</v>
      </c>
      <c r="D338" s="462" t="s">
        <v>1498</v>
      </c>
      <c r="E338" s="462" t="s">
        <v>1499</v>
      </c>
      <c r="F338" s="436"/>
      <c r="G338" s="463"/>
      <c r="H338" s="463"/>
      <c r="I338" s="463"/>
      <c r="J338" s="463"/>
      <c r="K338" s="463"/>
      <c r="L338" s="478"/>
      <c r="M338" s="463">
        <v>0</v>
      </c>
      <c r="N338" s="479">
        <v>223</v>
      </c>
      <c r="O338" s="463">
        <v>0</v>
      </c>
      <c r="P338" s="463"/>
      <c r="Q338" s="463"/>
      <c r="R338" s="463"/>
      <c r="S338" s="463"/>
      <c r="T338" s="463"/>
      <c r="U338" s="463"/>
      <c r="V338" s="463">
        <v>0</v>
      </c>
      <c r="W338" s="478">
        <v>223</v>
      </c>
      <c r="X338" s="463">
        <v>0</v>
      </c>
      <c r="Y338" s="476">
        <v>51252.44</v>
      </c>
    </row>
    <row r="339" spans="2:25" s="194" customFormat="1">
      <c r="B339" s="477" t="s">
        <v>276</v>
      </c>
      <c r="C339" s="462" t="s">
        <v>1500</v>
      </c>
      <c r="D339" s="462" t="s">
        <v>1501</v>
      </c>
      <c r="E339" s="462" t="s">
        <v>1502</v>
      </c>
      <c r="F339" s="436"/>
      <c r="G339" s="463"/>
      <c r="H339" s="463"/>
      <c r="I339" s="463"/>
      <c r="J339" s="463"/>
      <c r="K339" s="463"/>
      <c r="L339" s="478"/>
      <c r="M339" s="463">
        <v>0</v>
      </c>
      <c r="N339" s="479">
        <v>260</v>
      </c>
      <c r="O339" s="463">
        <v>0</v>
      </c>
      <c r="P339" s="463"/>
      <c r="Q339" s="463"/>
      <c r="R339" s="463"/>
      <c r="S339" s="463"/>
      <c r="T339" s="463"/>
      <c r="U339" s="463"/>
      <c r="V339" s="463">
        <v>0</v>
      </c>
      <c r="W339" s="478">
        <v>260</v>
      </c>
      <c r="X339" s="463">
        <v>0</v>
      </c>
      <c r="Y339" s="476">
        <v>62219.29</v>
      </c>
    </row>
    <row r="340" spans="2:25" s="194" customFormat="1">
      <c r="B340" s="477" t="s">
        <v>276</v>
      </c>
      <c r="C340" s="462" t="s">
        <v>1503</v>
      </c>
      <c r="D340" s="462" t="s">
        <v>1504</v>
      </c>
      <c r="E340" s="462" t="s">
        <v>1505</v>
      </c>
      <c r="F340" s="436"/>
      <c r="G340" s="463"/>
      <c r="H340" s="463"/>
      <c r="I340" s="463"/>
      <c r="J340" s="463"/>
      <c r="K340" s="463"/>
      <c r="L340" s="478"/>
      <c r="M340" s="463">
        <v>0</v>
      </c>
      <c r="N340" s="479">
        <v>244</v>
      </c>
      <c r="O340" s="463">
        <v>0</v>
      </c>
      <c r="P340" s="463"/>
      <c r="Q340" s="463"/>
      <c r="R340" s="463"/>
      <c r="S340" s="463"/>
      <c r="T340" s="463"/>
      <c r="U340" s="463"/>
      <c r="V340" s="463">
        <v>0</v>
      </c>
      <c r="W340" s="479">
        <v>244</v>
      </c>
      <c r="X340" s="463">
        <v>0</v>
      </c>
      <c r="Y340" s="468">
        <v>8185.46</v>
      </c>
    </row>
    <row r="341" spans="2:25" s="194" customFormat="1">
      <c r="B341" s="477" t="s">
        <v>276</v>
      </c>
      <c r="C341" s="462" t="s">
        <v>1506</v>
      </c>
      <c r="D341" s="462" t="s">
        <v>1507</v>
      </c>
      <c r="E341" s="462" t="s">
        <v>1508</v>
      </c>
      <c r="F341" s="436"/>
      <c r="G341" s="463"/>
      <c r="H341" s="463"/>
      <c r="I341" s="463"/>
      <c r="J341" s="463"/>
      <c r="K341" s="463"/>
      <c r="L341" s="478"/>
      <c r="M341" s="463">
        <v>0</v>
      </c>
      <c r="N341" s="479">
        <v>255</v>
      </c>
      <c r="O341" s="463">
        <v>0</v>
      </c>
      <c r="P341" s="463"/>
      <c r="Q341" s="463"/>
      <c r="R341" s="463"/>
      <c r="S341" s="463"/>
      <c r="T341" s="463"/>
      <c r="U341" s="463"/>
      <c r="V341" s="463">
        <v>0</v>
      </c>
      <c r="W341" s="478">
        <v>255</v>
      </c>
      <c r="X341" s="463">
        <v>0</v>
      </c>
      <c r="Y341" s="476">
        <v>61877.33</v>
      </c>
    </row>
    <row r="342" spans="2:25" s="194" customFormat="1">
      <c r="B342" s="477" t="s">
        <v>276</v>
      </c>
      <c r="C342" s="462" t="s">
        <v>1509</v>
      </c>
      <c r="D342" s="462" t="s">
        <v>1510</v>
      </c>
      <c r="E342" s="462" t="s">
        <v>1511</v>
      </c>
      <c r="F342" s="436"/>
      <c r="G342" s="463"/>
      <c r="H342" s="463"/>
      <c r="I342" s="463"/>
      <c r="J342" s="463"/>
      <c r="K342" s="463"/>
      <c r="L342" s="478"/>
      <c r="M342" s="463">
        <v>0</v>
      </c>
      <c r="N342" s="479">
        <v>261</v>
      </c>
      <c r="O342" s="463">
        <v>0</v>
      </c>
      <c r="P342" s="463"/>
      <c r="Q342" s="463"/>
      <c r="R342" s="463"/>
      <c r="S342" s="463"/>
      <c r="T342" s="463"/>
      <c r="U342" s="463"/>
      <c r="V342" s="463">
        <v>0</v>
      </c>
      <c r="W342" s="478">
        <v>261</v>
      </c>
      <c r="X342" s="463">
        <v>0</v>
      </c>
      <c r="Y342" s="476">
        <v>60648.94</v>
      </c>
    </row>
    <row r="343" spans="2:25" s="194" customFormat="1">
      <c r="B343" s="477" t="s">
        <v>276</v>
      </c>
      <c r="C343" s="462" t="s">
        <v>1512</v>
      </c>
      <c r="D343" s="462" t="s">
        <v>1513</v>
      </c>
      <c r="E343" s="462" t="s">
        <v>1514</v>
      </c>
      <c r="F343" s="436"/>
      <c r="G343" s="463"/>
      <c r="H343" s="463"/>
      <c r="I343" s="463"/>
      <c r="J343" s="463"/>
      <c r="K343" s="463"/>
      <c r="L343" s="478"/>
      <c r="M343" s="463">
        <v>0</v>
      </c>
      <c r="N343" s="479">
        <v>209</v>
      </c>
      <c r="O343" s="463">
        <v>0</v>
      </c>
      <c r="P343" s="463"/>
      <c r="Q343" s="463"/>
      <c r="R343" s="463"/>
      <c r="S343" s="463"/>
      <c r="T343" s="463"/>
      <c r="U343" s="463"/>
      <c r="V343" s="463">
        <v>0</v>
      </c>
      <c r="W343" s="478">
        <v>209</v>
      </c>
      <c r="X343" s="463">
        <v>0</v>
      </c>
      <c r="Y343" s="476">
        <v>45136.09</v>
      </c>
    </row>
    <row r="344" spans="2:25" s="194" customFormat="1">
      <c r="B344" s="477" t="s">
        <v>276</v>
      </c>
      <c r="C344" s="462" t="s">
        <v>1515</v>
      </c>
      <c r="D344" s="462" t="s">
        <v>1516</v>
      </c>
      <c r="E344" s="462" t="s">
        <v>1517</v>
      </c>
      <c r="F344" s="436"/>
      <c r="G344" s="463"/>
      <c r="H344" s="463"/>
      <c r="I344" s="463"/>
      <c r="J344" s="463"/>
      <c r="K344" s="463"/>
      <c r="L344" s="478"/>
      <c r="M344" s="463">
        <v>0</v>
      </c>
      <c r="N344" s="479">
        <v>260</v>
      </c>
      <c r="O344" s="463">
        <v>0</v>
      </c>
      <c r="P344" s="463"/>
      <c r="Q344" s="463"/>
      <c r="R344" s="463"/>
      <c r="S344" s="463"/>
      <c r="T344" s="463"/>
      <c r="U344" s="463"/>
      <c r="V344" s="463">
        <v>0</v>
      </c>
      <c r="W344" s="478">
        <v>260</v>
      </c>
      <c r="X344" s="463">
        <v>0</v>
      </c>
      <c r="Y344" s="476">
        <v>62219.29</v>
      </c>
    </row>
    <row r="345" spans="2:25" s="194" customFormat="1">
      <c r="B345" s="477" t="s">
        <v>276</v>
      </c>
      <c r="C345" s="462" t="s">
        <v>1518</v>
      </c>
      <c r="D345" s="462" t="s">
        <v>1519</v>
      </c>
      <c r="E345" s="462" t="s">
        <v>1520</v>
      </c>
      <c r="F345" s="483"/>
      <c r="G345" s="484"/>
      <c r="H345" s="484"/>
      <c r="I345" s="484"/>
      <c r="J345" s="484"/>
      <c r="K345" s="484"/>
      <c r="L345" s="478"/>
      <c r="M345" s="463">
        <v>0</v>
      </c>
      <c r="N345" s="479">
        <v>249</v>
      </c>
      <c r="O345" s="484">
        <v>0</v>
      </c>
      <c r="P345" s="484"/>
      <c r="Q345" s="484"/>
      <c r="R345" s="484"/>
      <c r="S345" s="484"/>
      <c r="T345" s="484"/>
      <c r="U345" s="484"/>
      <c r="V345" s="463">
        <v>0</v>
      </c>
      <c r="W345" s="478">
        <v>249</v>
      </c>
      <c r="X345" s="463">
        <v>0</v>
      </c>
      <c r="Y345" s="476">
        <v>46570.55</v>
      </c>
    </row>
    <row r="346" spans="2:25" s="194" customFormat="1">
      <c r="B346" s="477" t="s">
        <v>276</v>
      </c>
      <c r="C346" s="462" t="s">
        <v>1521</v>
      </c>
      <c r="D346" s="462" t="s">
        <v>1522</v>
      </c>
      <c r="E346" s="462" t="s">
        <v>1523</v>
      </c>
      <c r="F346" s="436"/>
      <c r="G346" s="463"/>
      <c r="H346" s="463"/>
      <c r="I346" s="463"/>
      <c r="J346" s="463"/>
      <c r="K346" s="463"/>
      <c r="L346" s="478"/>
      <c r="M346" s="463">
        <v>0</v>
      </c>
      <c r="N346" s="479">
        <v>236</v>
      </c>
      <c r="O346" s="463">
        <v>0</v>
      </c>
      <c r="P346" s="463"/>
      <c r="Q346" s="463"/>
      <c r="R346" s="463"/>
      <c r="S346" s="463"/>
      <c r="T346" s="463"/>
      <c r="U346" s="463"/>
      <c r="V346" s="463">
        <v>0</v>
      </c>
      <c r="W346" s="478">
        <v>236</v>
      </c>
      <c r="X346" s="463">
        <v>0</v>
      </c>
      <c r="Y346" s="476">
        <v>49957.7</v>
      </c>
    </row>
    <row r="347" spans="2:25" s="194" customFormat="1">
      <c r="B347" s="477" t="s">
        <v>276</v>
      </c>
      <c r="C347" s="462" t="s">
        <v>1524</v>
      </c>
      <c r="D347" s="462" t="s">
        <v>1525</v>
      </c>
      <c r="E347" s="462" t="s">
        <v>1526</v>
      </c>
      <c r="F347" s="436"/>
      <c r="G347" s="463"/>
      <c r="H347" s="463"/>
      <c r="I347" s="463"/>
      <c r="J347" s="463"/>
      <c r="K347" s="463"/>
      <c r="L347" s="478"/>
      <c r="M347" s="463">
        <v>0</v>
      </c>
      <c r="N347" s="479">
        <v>254</v>
      </c>
      <c r="O347" s="463">
        <v>0</v>
      </c>
      <c r="P347" s="463"/>
      <c r="Q347" s="463"/>
      <c r="R347" s="463"/>
      <c r="S347" s="463"/>
      <c r="T347" s="463"/>
      <c r="U347" s="463"/>
      <c r="V347" s="463">
        <v>0</v>
      </c>
      <c r="W347" s="478">
        <v>254</v>
      </c>
      <c r="X347" s="463">
        <v>0</v>
      </c>
      <c r="Y347" s="476">
        <v>62125.34</v>
      </c>
    </row>
    <row r="348" spans="2:25" s="194" customFormat="1">
      <c r="B348" s="477" t="s">
        <v>276</v>
      </c>
      <c r="C348" s="462" t="s">
        <v>1527</v>
      </c>
      <c r="D348" s="462" t="s">
        <v>1528</v>
      </c>
      <c r="E348" s="462" t="s">
        <v>1529</v>
      </c>
      <c r="F348" s="483"/>
      <c r="G348" s="484"/>
      <c r="H348" s="484"/>
      <c r="I348" s="484"/>
      <c r="J348" s="484"/>
      <c r="K348" s="484"/>
      <c r="L348" s="478"/>
      <c r="M348" s="463">
        <v>0</v>
      </c>
      <c r="N348" s="479">
        <v>256</v>
      </c>
      <c r="O348" s="484">
        <v>0</v>
      </c>
      <c r="P348" s="484"/>
      <c r="Q348" s="484"/>
      <c r="R348" s="484"/>
      <c r="S348" s="484"/>
      <c r="T348" s="484"/>
      <c r="U348" s="484"/>
      <c r="V348" s="463">
        <v>0</v>
      </c>
      <c r="W348" s="478">
        <v>256</v>
      </c>
      <c r="X348" s="463">
        <v>0</v>
      </c>
      <c r="Y348" s="476">
        <v>61984.42</v>
      </c>
    </row>
    <row r="349" spans="2:25" s="194" customFormat="1">
      <c r="B349" s="477" t="s">
        <v>276</v>
      </c>
      <c r="C349" s="462" t="s">
        <v>1530</v>
      </c>
      <c r="D349" s="462" t="s">
        <v>1531</v>
      </c>
      <c r="E349" s="462" t="s">
        <v>1532</v>
      </c>
      <c r="F349" s="436"/>
      <c r="G349" s="463"/>
      <c r="H349" s="463"/>
      <c r="I349" s="463"/>
      <c r="J349" s="463"/>
      <c r="K349" s="463"/>
      <c r="L349" s="480"/>
      <c r="M349" s="463">
        <v>0</v>
      </c>
      <c r="N349" s="479">
        <v>252</v>
      </c>
      <c r="O349" s="463">
        <v>0</v>
      </c>
      <c r="P349" s="463"/>
      <c r="Q349" s="463"/>
      <c r="R349" s="463"/>
      <c r="S349" s="463"/>
      <c r="T349" s="463"/>
      <c r="U349" s="463"/>
      <c r="V349" s="463">
        <v>0</v>
      </c>
      <c r="W349" s="478">
        <v>252</v>
      </c>
      <c r="X349" s="463">
        <v>0</v>
      </c>
      <c r="Y349" s="476">
        <v>62219.29</v>
      </c>
    </row>
    <row r="350" spans="2:25" s="194" customFormat="1">
      <c r="B350" s="477" t="s">
        <v>276</v>
      </c>
      <c r="C350" s="462" t="s">
        <v>1533</v>
      </c>
      <c r="D350" s="462" t="s">
        <v>1534</v>
      </c>
      <c r="E350" s="462" t="s">
        <v>1535</v>
      </c>
      <c r="F350" s="436"/>
      <c r="G350" s="463"/>
      <c r="H350" s="463"/>
      <c r="I350" s="463"/>
      <c r="J350" s="463"/>
      <c r="K350" s="463"/>
      <c r="L350" s="478"/>
      <c r="M350" s="463">
        <v>0</v>
      </c>
      <c r="N350" s="479">
        <v>247</v>
      </c>
      <c r="O350" s="463">
        <v>0</v>
      </c>
      <c r="P350" s="463"/>
      <c r="Q350" s="463"/>
      <c r="R350" s="463"/>
      <c r="S350" s="463"/>
      <c r="T350" s="463"/>
      <c r="U350" s="463"/>
      <c r="V350" s="463">
        <v>0</v>
      </c>
      <c r="W350" s="478">
        <v>247</v>
      </c>
      <c r="X350" s="463">
        <v>0</v>
      </c>
      <c r="Y350" s="476">
        <v>36736.76</v>
      </c>
    </row>
    <row r="351" spans="2:25" s="194" customFormat="1">
      <c r="B351" s="477" t="s">
        <v>276</v>
      </c>
      <c r="C351" s="462" t="s">
        <v>1536</v>
      </c>
      <c r="D351" s="462" t="s">
        <v>1537</v>
      </c>
      <c r="E351" s="462" t="s">
        <v>1538</v>
      </c>
      <c r="F351" s="436"/>
      <c r="G351" s="463"/>
      <c r="H351" s="463"/>
      <c r="I351" s="463"/>
      <c r="J351" s="463"/>
      <c r="K351" s="463"/>
      <c r="L351" s="478"/>
      <c r="M351" s="463">
        <v>0</v>
      </c>
      <c r="N351" s="479">
        <v>258</v>
      </c>
      <c r="O351" s="463">
        <v>0</v>
      </c>
      <c r="P351" s="463"/>
      <c r="Q351" s="463"/>
      <c r="R351" s="463"/>
      <c r="S351" s="463"/>
      <c r="T351" s="463"/>
      <c r="U351" s="463"/>
      <c r="V351" s="463">
        <v>0</v>
      </c>
      <c r="W351" s="478">
        <v>258</v>
      </c>
      <c r="X351" s="463">
        <v>0</v>
      </c>
      <c r="Y351" s="476">
        <v>62219.29</v>
      </c>
    </row>
    <row r="352" spans="2:25" s="194" customFormat="1">
      <c r="B352" s="477" t="s">
        <v>276</v>
      </c>
      <c r="C352" s="462" t="s">
        <v>1539</v>
      </c>
      <c r="D352" s="462" t="s">
        <v>1540</v>
      </c>
      <c r="E352" s="462" t="s">
        <v>1541</v>
      </c>
      <c r="F352" s="436"/>
      <c r="G352" s="463"/>
      <c r="H352" s="463"/>
      <c r="I352" s="463"/>
      <c r="J352" s="463"/>
      <c r="K352" s="463"/>
      <c r="L352" s="478"/>
      <c r="M352" s="463">
        <v>0</v>
      </c>
      <c r="N352" s="479">
        <v>258</v>
      </c>
      <c r="O352" s="463">
        <v>0</v>
      </c>
      <c r="P352" s="463"/>
      <c r="Q352" s="463"/>
      <c r="R352" s="463"/>
      <c r="S352" s="463"/>
      <c r="T352" s="463"/>
      <c r="U352" s="463"/>
      <c r="V352" s="463">
        <v>0</v>
      </c>
      <c r="W352" s="478">
        <v>258</v>
      </c>
      <c r="X352" s="463">
        <v>0</v>
      </c>
      <c r="Y352" s="476">
        <v>61535.360000000001</v>
      </c>
    </row>
    <row r="353" spans="2:25" s="194" customFormat="1">
      <c r="B353" s="477" t="s">
        <v>276</v>
      </c>
      <c r="C353" s="462" t="s">
        <v>1542</v>
      </c>
      <c r="D353" s="462" t="s">
        <v>1543</v>
      </c>
      <c r="E353" s="462" t="s">
        <v>1544</v>
      </c>
      <c r="F353" s="436"/>
      <c r="G353" s="463"/>
      <c r="H353" s="463"/>
      <c r="I353" s="463"/>
      <c r="J353" s="463"/>
      <c r="K353" s="463"/>
      <c r="L353" s="478"/>
      <c r="M353" s="463">
        <v>0</v>
      </c>
      <c r="N353" s="479">
        <v>260</v>
      </c>
      <c r="O353" s="463">
        <v>0</v>
      </c>
      <c r="P353" s="463"/>
      <c r="Q353" s="463"/>
      <c r="R353" s="463"/>
      <c r="S353" s="463"/>
      <c r="T353" s="463"/>
      <c r="U353" s="463"/>
      <c r="V353" s="463">
        <v>0</v>
      </c>
      <c r="W353" s="478">
        <v>260</v>
      </c>
      <c r="X353" s="463">
        <v>0</v>
      </c>
      <c r="Y353" s="476">
        <v>61535.360000000001</v>
      </c>
    </row>
    <row r="354" spans="2:25" s="194" customFormat="1">
      <c r="B354" s="477" t="s">
        <v>276</v>
      </c>
      <c r="C354" s="462" t="s">
        <v>1545</v>
      </c>
      <c r="D354" s="462" t="s">
        <v>1546</v>
      </c>
      <c r="E354" s="462" t="s">
        <v>1547</v>
      </c>
      <c r="F354" s="436"/>
      <c r="G354" s="463"/>
      <c r="H354" s="463"/>
      <c r="I354" s="463"/>
      <c r="J354" s="463"/>
      <c r="K354" s="463"/>
      <c r="L354" s="478"/>
      <c r="M354" s="463">
        <v>0</v>
      </c>
      <c r="N354" s="479">
        <v>253</v>
      </c>
      <c r="O354" s="463">
        <v>0</v>
      </c>
      <c r="P354" s="463"/>
      <c r="Q354" s="463"/>
      <c r="R354" s="463"/>
      <c r="S354" s="463"/>
      <c r="T354" s="463"/>
      <c r="U354" s="463"/>
      <c r="V354" s="463">
        <v>0</v>
      </c>
      <c r="W354" s="478">
        <v>253</v>
      </c>
      <c r="X354" s="463">
        <v>0</v>
      </c>
      <c r="Y354" s="476">
        <v>54471.33</v>
      </c>
    </row>
    <row r="355" spans="2:25" s="194" customFormat="1">
      <c r="B355" s="477" t="s">
        <v>276</v>
      </c>
      <c r="C355" s="287" t="s">
        <v>1548</v>
      </c>
      <c r="D355" s="287" t="s">
        <v>1549</v>
      </c>
      <c r="E355" s="462" t="s">
        <v>1550</v>
      </c>
      <c r="F355" s="436"/>
      <c r="G355" s="463"/>
      <c r="H355" s="463"/>
      <c r="I355" s="463"/>
      <c r="J355" s="463"/>
      <c r="K355" s="463"/>
      <c r="L355" s="480"/>
      <c r="M355" s="463">
        <v>0</v>
      </c>
      <c r="N355" s="479">
        <v>129</v>
      </c>
      <c r="O355" s="463"/>
      <c r="P355" s="463"/>
      <c r="Q355" s="463"/>
      <c r="R355" s="463"/>
      <c r="S355" s="463"/>
      <c r="T355" s="463"/>
      <c r="U355" s="463"/>
      <c r="V355" s="463">
        <v>0</v>
      </c>
      <c r="W355" s="478">
        <v>129</v>
      </c>
      <c r="X355" s="463">
        <v>0</v>
      </c>
      <c r="Y355" s="482">
        <v>10282.44</v>
      </c>
    </row>
    <row r="356" spans="2:25" s="194" customFormat="1">
      <c r="B356" s="477" t="s">
        <v>276</v>
      </c>
      <c r="C356" s="462" t="s">
        <v>1551</v>
      </c>
      <c r="D356" s="462" t="s">
        <v>1552</v>
      </c>
      <c r="E356" s="462" t="s">
        <v>1553</v>
      </c>
      <c r="F356" s="436"/>
      <c r="G356" s="463"/>
      <c r="H356" s="463"/>
      <c r="I356" s="463"/>
      <c r="J356" s="463"/>
      <c r="K356" s="463"/>
      <c r="L356" s="478"/>
      <c r="M356" s="463">
        <v>0</v>
      </c>
      <c r="N356" s="479">
        <v>254</v>
      </c>
      <c r="O356" s="463">
        <v>0</v>
      </c>
      <c r="P356" s="463"/>
      <c r="Q356" s="463"/>
      <c r="R356" s="463"/>
      <c r="S356" s="463"/>
      <c r="T356" s="463"/>
      <c r="U356" s="463"/>
      <c r="V356" s="463">
        <v>0</v>
      </c>
      <c r="W356" s="478">
        <v>254</v>
      </c>
      <c r="X356" s="463">
        <v>0</v>
      </c>
      <c r="Y356" s="476">
        <v>62219.29</v>
      </c>
    </row>
    <row r="357" spans="2:25" s="194" customFormat="1">
      <c r="B357" s="477" t="s">
        <v>276</v>
      </c>
      <c r="C357" s="462" t="s">
        <v>1554</v>
      </c>
      <c r="D357" s="462" t="s">
        <v>1555</v>
      </c>
      <c r="E357" s="462" t="s">
        <v>1556</v>
      </c>
      <c r="F357" s="436"/>
      <c r="G357" s="463"/>
      <c r="H357" s="463"/>
      <c r="I357" s="463"/>
      <c r="J357" s="463"/>
      <c r="K357" s="463"/>
      <c r="L357" s="478"/>
      <c r="M357" s="463">
        <v>0</v>
      </c>
      <c r="N357" s="479">
        <v>254</v>
      </c>
      <c r="O357" s="463">
        <v>0</v>
      </c>
      <c r="P357" s="463"/>
      <c r="Q357" s="463"/>
      <c r="R357" s="463"/>
      <c r="S357" s="463"/>
      <c r="T357" s="463"/>
      <c r="U357" s="463"/>
      <c r="V357" s="463">
        <v>0</v>
      </c>
      <c r="W357" s="478">
        <v>254</v>
      </c>
      <c r="X357" s="463">
        <v>0</v>
      </c>
      <c r="Y357" s="476">
        <v>62219.29</v>
      </c>
    </row>
    <row r="358" spans="2:25" s="194" customFormat="1">
      <c r="B358" s="477" t="s">
        <v>276</v>
      </c>
      <c r="C358" s="462" t="s">
        <v>1557</v>
      </c>
      <c r="D358" s="462" t="s">
        <v>1558</v>
      </c>
      <c r="E358" s="462" t="s">
        <v>1559</v>
      </c>
      <c r="F358" s="436"/>
      <c r="G358" s="463"/>
      <c r="H358" s="463"/>
      <c r="I358" s="463"/>
      <c r="J358" s="463"/>
      <c r="K358" s="463"/>
      <c r="L358" s="480"/>
      <c r="M358" s="463">
        <v>0</v>
      </c>
      <c r="N358" s="479">
        <v>253</v>
      </c>
      <c r="O358" s="463">
        <v>0</v>
      </c>
      <c r="P358" s="463"/>
      <c r="Q358" s="463"/>
      <c r="R358" s="463"/>
      <c r="S358" s="463"/>
      <c r="T358" s="463"/>
      <c r="U358" s="463"/>
      <c r="V358" s="463">
        <v>0</v>
      </c>
      <c r="W358" s="478">
        <v>253</v>
      </c>
      <c r="X358" s="463">
        <v>0</v>
      </c>
      <c r="Y358" s="482">
        <v>61877.33</v>
      </c>
    </row>
    <row r="359" spans="2:25" s="194" customFormat="1">
      <c r="B359" s="477" t="s">
        <v>276</v>
      </c>
      <c r="C359" s="462" t="s">
        <v>1560</v>
      </c>
      <c r="D359" s="469" t="s">
        <v>1561</v>
      </c>
      <c r="E359" s="462" t="s">
        <v>1562</v>
      </c>
      <c r="F359" s="436"/>
      <c r="G359" s="463"/>
      <c r="H359" s="463"/>
      <c r="I359" s="463"/>
      <c r="J359" s="463"/>
      <c r="K359" s="463"/>
      <c r="L359" s="478"/>
      <c r="M359" s="463">
        <v>0</v>
      </c>
      <c r="N359" s="479">
        <v>214</v>
      </c>
      <c r="O359" s="463">
        <v>0</v>
      </c>
      <c r="P359" s="463"/>
      <c r="Q359" s="463"/>
      <c r="R359" s="463"/>
      <c r="S359" s="463"/>
      <c r="T359" s="463"/>
      <c r="U359" s="463"/>
      <c r="V359" s="463">
        <v>0</v>
      </c>
      <c r="W359" s="478">
        <v>214</v>
      </c>
      <c r="X359" s="463">
        <v>0</v>
      </c>
      <c r="Y359" s="476">
        <v>27315.34</v>
      </c>
    </row>
    <row r="360" spans="2:25" s="194" customFormat="1">
      <c r="B360" s="477" t="s">
        <v>276</v>
      </c>
      <c r="C360" s="462" t="s">
        <v>1563</v>
      </c>
      <c r="D360" s="462" t="s">
        <v>1564</v>
      </c>
      <c r="E360" s="462" t="s">
        <v>1565</v>
      </c>
      <c r="F360" s="436"/>
      <c r="G360" s="463"/>
      <c r="H360" s="463"/>
      <c r="I360" s="463"/>
      <c r="J360" s="463"/>
      <c r="K360" s="463"/>
      <c r="L360" s="478"/>
      <c r="M360" s="463">
        <v>0</v>
      </c>
      <c r="N360" s="479">
        <v>247</v>
      </c>
      <c r="O360" s="463">
        <v>0</v>
      </c>
      <c r="P360" s="463"/>
      <c r="Q360" s="463"/>
      <c r="R360" s="463"/>
      <c r="S360" s="463"/>
      <c r="T360" s="463"/>
      <c r="U360" s="463"/>
      <c r="V360" s="463">
        <v>0</v>
      </c>
      <c r="W360" s="478">
        <v>247</v>
      </c>
      <c r="X360" s="463">
        <v>0</v>
      </c>
      <c r="Y360" s="476">
        <v>57676.53</v>
      </c>
    </row>
    <row r="361" spans="2:25" s="194" customFormat="1">
      <c r="B361" s="477" t="s">
        <v>276</v>
      </c>
      <c r="C361" s="462" t="s">
        <v>1566</v>
      </c>
      <c r="D361" s="462" t="s">
        <v>1567</v>
      </c>
      <c r="E361" s="462" t="s">
        <v>1568</v>
      </c>
      <c r="F361" s="436"/>
      <c r="G361" s="463"/>
      <c r="H361" s="463"/>
      <c r="I361" s="463"/>
      <c r="J361" s="463"/>
      <c r="K361" s="463"/>
      <c r="L361" s="478"/>
      <c r="M361" s="463">
        <v>0</v>
      </c>
      <c r="N361" s="479">
        <v>256</v>
      </c>
      <c r="O361" s="463">
        <v>0</v>
      </c>
      <c r="P361" s="463"/>
      <c r="Q361" s="463"/>
      <c r="R361" s="463"/>
      <c r="S361" s="463"/>
      <c r="T361" s="463"/>
      <c r="U361" s="463"/>
      <c r="V361" s="463">
        <v>0</v>
      </c>
      <c r="W361" s="478">
        <v>256</v>
      </c>
      <c r="X361" s="463">
        <v>0</v>
      </c>
      <c r="Y361" s="476">
        <v>61830.35</v>
      </c>
    </row>
    <row r="362" spans="2:25" s="194" customFormat="1">
      <c r="B362" s="477" t="s">
        <v>276</v>
      </c>
      <c r="C362" s="462" t="s">
        <v>1569</v>
      </c>
      <c r="D362" s="462" t="s">
        <v>1570</v>
      </c>
      <c r="E362" s="462" t="s">
        <v>1571</v>
      </c>
      <c r="F362" s="436"/>
      <c r="G362" s="463"/>
      <c r="H362" s="463"/>
      <c r="I362" s="463"/>
      <c r="J362" s="463"/>
      <c r="K362" s="463"/>
      <c r="L362" s="478"/>
      <c r="M362" s="463">
        <v>0</v>
      </c>
      <c r="N362" s="479">
        <v>254</v>
      </c>
      <c r="O362" s="463">
        <v>0</v>
      </c>
      <c r="P362" s="463"/>
      <c r="Q362" s="463"/>
      <c r="R362" s="463"/>
      <c r="S362" s="463"/>
      <c r="T362" s="463"/>
      <c r="U362" s="463"/>
      <c r="V362" s="463">
        <v>0</v>
      </c>
      <c r="W362" s="478">
        <v>254</v>
      </c>
      <c r="X362" s="463">
        <v>0</v>
      </c>
      <c r="Y362" s="476">
        <v>62219.29</v>
      </c>
    </row>
    <row r="363" spans="2:25" s="194" customFormat="1">
      <c r="B363" s="477" t="s">
        <v>276</v>
      </c>
      <c r="C363" s="462" t="s">
        <v>1572</v>
      </c>
      <c r="D363" s="462" t="s">
        <v>1573</v>
      </c>
      <c r="E363" s="462" t="s">
        <v>1574</v>
      </c>
      <c r="F363" s="436"/>
      <c r="G363" s="463"/>
      <c r="H363" s="463"/>
      <c r="I363" s="463"/>
      <c r="J363" s="463"/>
      <c r="K363" s="463"/>
      <c r="L363" s="478"/>
      <c r="M363" s="463">
        <v>0</v>
      </c>
      <c r="N363" s="479">
        <v>258</v>
      </c>
      <c r="O363" s="463">
        <v>0</v>
      </c>
      <c r="P363" s="463"/>
      <c r="Q363" s="463"/>
      <c r="R363" s="463"/>
      <c r="S363" s="463"/>
      <c r="T363" s="463"/>
      <c r="U363" s="463"/>
      <c r="V363" s="463">
        <v>0</v>
      </c>
      <c r="W363" s="478">
        <v>258</v>
      </c>
      <c r="X363" s="463">
        <v>0</v>
      </c>
      <c r="Y363" s="476">
        <v>61146.43</v>
      </c>
    </row>
    <row r="364" spans="2:25" s="194" customFormat="1">
      <c r="B364" s="477" t="s">
        <v>276</v>
      </c>
      <c r="C364" s="462" t="s">
        <v>1575</v>
      </c>
      <c r="D364" s="462" t="s">
        <v>1576</v>
      </c>
      <c r="E364" s="462" t="s">
        <v>1577</v>
      </c>
      <c r="F364" s="436"/>
      <c r="G364" s="463"/>
      <c r="H364" s="463"/>
      <c r="I364" s="463"/>
      <c r="J364" s="463"/>
      <c r="K364" s="463"/>
      <c r="L364" s="480"/>
      <c r="M364" s="463">
        <v>0</v>
      </c>
      <c r="N364" s="479">
        <v>259</v>
      </c>
      <c r="O364" s="463">
        <v>0</v>
      </c>
      <c r="P364" s="463"/>
      <c r="Q364" s="463"/>
      <c r="R364" s="463"/>
      <c r="S364" s="463"/>
      <c r="T364" s="463"/>
      <c r="U364" s="463"/>
      <c r="V364" s="463">
        <v>0</v>
      </c>
      <c r="W364" s="478">
        <v>259</v>
      </c>
      <c r="X364" s="463">
        <v>0</v>
      </c>
      <c r="Y364" s="476">
        <v>61193.39</v>
      </c>
    </row>
    <row r="365" spans="2:25" s="194" customFormat="1">
      <c r="B365" s="477" t="s">
        <v>276</v>
      </c>
      <c r="C365" s="287" t="s">
        <v>1578</v>
      </c>
      <c r="D365" s="287" t="s">
        <v>1579</v>
      </c>
      <c r="E365" s="462" t="s">
        <v>1580</v>
      </c>
      <c r="F365" s="436"/>
      <c r="G365" s="463"/>
      <c r="H365" s="463"/>
      <c r="I365" s="463"/>
      <c r="J365" s="463"/>
      <c r="K365" s="463"/>
      <c r="L365" s="480"/>
      <c r="M365" s="463">
        <v>0</v>
      </c>
      <c r="N365" s="479">
        <v>228</v>
      </c>
      <c r="O365" s="463">
        <v>0</v>
      </c>
      <c r="P365" s="463"/>
      <c r="Q365" s="463"/>
      <c r="R365" s="463"/>
      <c r="S365" s="463"/>
      <c r="T365" s="463"/>
      <c r="U365" s="463"/>
      <c r="V365" s="463">
        <v>0</v>
      </c>
      <c r="W365" s="478">
        <v>228</v>
      </c>
      <c r="X365" s="463">
        <v>0</v>
      </c>
      <c r="Y365" s="476">
        <v>34014.949999999997</v>
      </c>
    </row>
    <row r="366" spans="2:25" s="194" customFormat="1">
      <c r="B366" s="477" t="s">
        <v>276</v>
      </c>
      <c r="C366" s="462" t="s">
        <v>1581</v>
      </c>
      <c r="D366" s="462" t="s">
        <v>1582</v>
      </c>
      <c r="E366" s="462" t="s">
        <v>1583</v>
      </c>
      <c r="F366" s="436"/>
      <c r="G366" s="463"/>
      <c r="H366" s="463"/>
      <c r="I366" s="463"/>
      <c r="J366" s="463"/>
      <c r="K366" s="463"/>
      <c r="L366" s="478"/>
      <c r="M366" s="463">
        <v>0</v>
      </c>
      <c r="N366" s="479">
        <v>243</v>
      </c>
      <c r="O366" s="463">
        <v>0</v>
      </c>
      <c r="P366" s="463"/>
      <c r="Q366" s="463"/>
      <c r="R366" s="463"/>
      <c r="S366" s="463"/>
      <c r="T366" s="463"/>
      <c r="U366" s="463"/>
      <c r="V366" s="463">
        <v>0</v>
      </c>
      <c r="W366" s="478">
        <v>243</v>
      </c>
      <c r="X366" s="463">
        <v>0</v>
      </c>
      <c r="Y366" s="476">
        <v>59002.91</v>
      </c>
    </row>
    <row r="367" spans="2:25" s="194" customFormat="1">
      <c r="B367" s="477" t="s">
        <v>276</v>
      </c>
      <c r="C367" s="462" t="s">
        <v>1584</v>
      </c>
      <c r="D367" s="462" t="s">
        <v>1585</v>
      </c>
      <c r="E367" s="462" t="s">
        <v>1586</v>
      </c>
      <c r="F367" s="436"/>
      <c r="G367" s="463"/>
      <c r="H367" s="463"/>
      <c r="I367" s="463"/>
      <c r="J367" s="463"/>
      <c r="K367" s="463"/>
      <c r="L367" s="478"/>
      <c r="M367" s="463">
        <v>0</v>
      </c>
      <c r="N367" s="479">
        <v>254</v>
      </c>
      <c r="O367" s="463">
        <v>0</v>
      </c>
      <c r="P367" s="463"/>
      <c r="Q367" s="463"/>
      <c r="R367" s="463"/>
      <c r="S367" s="463"/>
      <c r="T367" s="463"/>
      <c r="U367" s="463"/>
      <c r="V367" s="463">
        <v>0</v>
      </c>
      <c r="W367" s="478">
        <v>254</v>
      </c>
      <c r="X367" s="463">
        <v>0</v>
      </c>
      <c r="Y367" s="476">
        <v>55720.29</v>
      </c>
    </row>
    <row r="368" spans="2:25" s="194" customFormat="1">
      <c r="B368" s="477" t="s">
        <v>276</v>
      </c>
      <c r="C368" s="462" t="s">
        <v>1587</v>
      </c>
      <c r="D368" s="462" t="s">
        <v>1588</v>
      </c>
      <c r="E368" s="462" t="s">
        <v>1589</v>
      </c>
      <c r="F368" s="436"/>
      <c r="G368" s="463"/>
      <c r="H368" s="463"/>
      <c r="I368" s="463"/>
      <c r="J368" s="463"/>
      <c r="K368" s="463"/>
      <c r="L368" s="478"/>
      <c r="M368" s="463">
        <v>0</v>
      </c>
      <c r="N368" s="479">
        <v>257</v>
      </c>
      <c r="O368" s="463">
        <v>0</v>
      </c>
      <c r="P368" s="463"/>
      <c r="Q368" s="463"/>
      <c r="R368" s="463"/>
      <c r="S368" s="463"/>
      <c r="T368" s="463"/>
      <c r="U368" s="463"/>
      <c r="V368" s="463">
        <v>0</v>
      </c>
      <c r="W368" s="478">
        <v>257</v>
      </c>
      <c r="X368" s="463">
        <v>0</v>
      </c>
      <c r="Y368" s="476">
        <v>54471.33</v>
      </c>
    </row>
    <row r="369" spans="2:25" s="194" customFormat="1">
      <c r="B369" s="477" t="s">
        <v>276</v>
      </c>
      <c r="C369" s="462" t="s">
        <v>1590</v>
      </c>
      <c r="D369" s="462" t="s">
        <v>1591</v>
      </c>
      <c r="E369" s="462" t="s">
        <v>1592</v>
      </c>
      <c r="F369" s="436"/>
      <c r="G369" s="463"/>
      <c r="H369" s="463"/>
      <c r="I369" s="463"/>
      <c r="J369" s="463"/>
      <c r="K369" s="463"/>
      <c r="L369" s="480"/>
      <c r="M369" s="463">
        <v>0</v>
      </c>
      <c r="N369" s="479">
        <v>256</v>
      </c>
      <c r="O369" s="463">
        <v>0</v>
      </c>
      <c r="P369" s="463"/>
      <c r="Q369" s="463"/>
      <c r="R369" s="463"/>
      <c r="S369" s="463"/>
      <c r="T369" s="463"/>
      <c r="U369" s="463"/>
      <c r="V369" s="463">
        <v>0</v>
      </c>
      <c r="W369" s="478">
        <v>256</v>
      </c>
      <c r="X369" s="463">
        <v>0</v>
      </c>
      <c r="Y369" s="476">
        <v>54391.17</v>
      </c>
    </row>
    <row r="370" spans="2:25" s="194" customFormat="1">
      <c r="B370" s="477" t="s">
        <v>276</v>
      </c>
      <c r="C370" s="340" t="s">
        <v>1593</v>
      </c>
      <c r="D370" s="469" t="s">
        <v>1594</v>
      </c>
      <c r="E370" s="462" t="s">
        <v>1595</v>
      </c>
      <c r="F370" s="436"/>
      <c r="G370" s="463"/>
      <c r="H370" s="463"/>
      <c r="I370" s="463"/>
      <c r="J370" s="463"/>
      <c r="K370" s="463"/>
      <c r="L370" s="480"/>
      <c r="M370" s="463">
        <v>0</v>
      </c>
      <c r="N370" s="479">
        <v>235</v>
      </c>
      <c r="O370" s="463">
        <v>0</v>
      </c>
      <c r="P370" s="463"/>
      <c r="Q370" s="463"/>
      <c r="R370" s="463"/>
      <c r="S370" s="463"/>
      <c r="T370" s="463"/>
      <c r="U370" s="463"/>
      <c r="V370" s="463">
        <v>0</v>
      </c>
      <c r="W370" s="478">
        <v>235</v>
      </c>
      <c r="X370" s="463">
        <v>0</v>
      </c>
      <c r="Y370" s="482">
        <v>45390.71</v>
      </c>
    </row>
    <row r="371" spans="2:25" s="194" customFormat="1">
      <c r="B371" s="477" t="s">
        <v>276</v>
      </c>
      <c r="C371" s="469" t="s">
        <v>1596</v>
      </c>
      <c r="D371" s="469" t="s">
        <v>1597</v>
      </c>
      <c r="E371" s="462" t="s">
        <v>1598</v>
      </c>
      <c r="F371" s="436"/>
      <c r="G371" s="463"/>
      <c r="H371" s="463"/>
      <c r="I371" s="463"/>
      <c r="J371" s="463"/>
      <c r="K371" s="463"/>
      <c r="L371" s="478"/>
      <c r="M371" s="463">
        <v>0</v>
      </c>
      <c r="N371" s="481">
        <v>254</v>
      </c>
      <c r="O371" s="463">
        <v>0</v>
      </c>
      <c r="P371" s="463"/>
      <c r="Q371" s="463"/>
      <c r="R371" s="463"/>
      <c r="S371" s="463"/>
      <c r="T371" s="463"/>
      <c r="U371" s="463"/>
      <c r="V371" s="463">
        <v>0</v>
      </c>
      <c r="W371" s="478">
        <v>254</v>
      </c>
      <c r="X371" s="463">
        <v>0</v>
      </c>
      <c r="Y371" s="476">
        <v>61279.83</v>
      </c>
    </row>
    <row r="372" spans="2:25" s="194" customFormat="1">
      <c r="B372" s="477" t="s">
        <v>276</v>
      </c>
      <c r="C372" s="462" t="s">
        <v>1599</v>
      </c>
      <c r="D372" s="462" t="s">
        <v>1600</v>
      </c>
      <c r="E372" s="462" t="s">
        <v>1601</v>
      </c>
      <c r="F372" s="436"/>
      <c r="G372" s="463"/>
      <c r="H372" s="463"/>
      <c r="I372" s="463"/>
      <c r="J372" s="463"/>
      <c r="K372" s="463"/>
      <c r="L372" s="480"/>
      <c r="M372" s="463">
        <v>0</v>
      </c>
      <c r="N372" s="479">
        <v>120</v>
      </c>
      <c r="O372" s="463">
        <v>0</v>
      </c>
      <c r="P372" s="463"/>
      <c r="Q372" s="463"/>
      <c r="R372" s="463"/>
      <c r="S372" s="463"/>
      <c r="T372" s="463"/>
      <c r="U372" s="463"/>
      <c r="V372" s="463">
        <v>0</v>
      </c>
      <c r="W372" s="478">
        <v>120</v>
      </c>
      <c r="X372" s="463">
        <v>0</v>
      </c>
      <c r="Y372" s="476">
        <v>32336.720000000001</v>
      </c>
    </row>
    <row r="373" spans="2:25" s="194" customFormat="1">
      <c r="B373" s="477" t="s">
        <v>276</v>
      </c>
      <c r="C373" s="287" t="s">
        <v>1602</v>
      </c>
      <c r="D373" s="287" t="s">
        <v>1603</v>
      </c>
      <c r="E373" s="462" t="s">
        <v>1604</v>
      </c>
      <c r="F373" s="436"/>
      <c r="G373" s="463"/>
      <c r="H373" s="463"/>
      <c r="I373" s="463"/>
      <c r="J373" s="463"/>
      <c r="K373" s="463"/>
      <c r="L373" s="478"/>
      <c r="M373" s="463">
        <v>0</v>
      </c>
      <c r="N373" s="479">
        <v>221</v>
      </c>
      <c r="O373" s="463">
        <v>0</v>
      </c>
      <c r="P373" s="463"/>
      <c r="Q373" s="463"/>
      <c r="R373" s="463"/>
      <c r="S373" s="463"/>
      <c r="T373" s="463"/>
      <c r="U373" s="463"/>
      <c r="V373" s="463">
        <v>0</v>
      </c>
      <c r="W373" s="478">
        <v>221</v>
      </c>
      <c r="X373" s="463">
        <v>0</v>
      </c>
      <c r="Y373" s="476">
        <v>53624.87</v>
      </c>
    </row>
    <row r="374" spans="2:25" s="194" customFormat="1">
      <c r="B374" s="477" t="s">
        <v>276</v>
      </c>
      <c r="C374" s="462" t="s">
        <v>1605</v>
      </c>
      <c r="D374" s="462" t="s">
        <v>1606</v>
      </c>
      <c r="E374" s="462" t="s">
        <v>1607</v>
      </c>
      <c r="F374" s="436"/>
      <c r="G374" s="463"/>
      <c r="H374" s="463"/>
      <c r="I374" s="463"/>
      <c r="J374" s="463"/>
      <c r="K374" s="463"/>
      <c r="L374" s="478"/>
      <c r="M374" s="463">
        <v>0</v>
      </c>
      <c r="N374" s="479">
        <v>161</v>
      </c>
      <c r="O374" s="463">
        <v>0</v>
      </c>
      <c r="P374" s="463"/>
      <c r="Q374" s="463"/>
      <c r="R374" s="463"/>
      <c r="S374" s="463"/>
      <c r="T374" s="463"/>
      <c r="U374" s="463"/>
      <c r="V374" s="463">
        <v>0</v>
      </c>
      <c r="W374" s="478">
        <v>161</v>
      </c>
      <c r="X374" s="463">
        <v>0</v>
      </c>
      <c r="Y374" s="476">
        <v>35501.49</v>
      </c>
    </row>
    <row r="375" spans="2:25" s="194" customFormat="1">
      <c r="B375" s="477" t="s">
        <v>276</v>
      </c>
      <c r="C375" s="462" t="s">
        <v>1608</v>
      </c>
      <c r="D375" s="462" t="s">
        <v>1609</v>
      </c>
      <c r="E375" s="462" t="s">
        <v>1610</v>
      </c>
      <c r="F375" s="436"/>
      <c r="G375" s="463"/>
      <c r="H375" s="463"/>
      <c r="I375" s="463"/>
      <c r="J375" s="463"/>
      <c r="K375" s="463"/>
      <c r="L375" s="478"/>
      <c r="M375" s="463">
        <v>0</v>
      </c>
      <c r="N375" s="479">
        <v>223</v>
      </c>
      <c r="O375" s="463">
        <v>0</v>
      </c>
      <c r="P375" s="463"/>
      <c r="Q375" s="463"/>
      <c r="R375" s="463"/>
      <c r="S375" s="463"/>
      <c r="T375" s="463"/>
      <c r="U375" s="463"/>
      <c r="V375" s="463">
        <v>0</v>
      </c>
      <c r="W375" s="478">
        <v>223</v>
      </c>
      <c r="X375" s="463">
        <v>0</v>
      </c>
      <c r="Y375" s="476">
        <v>54338.85</v>
      </c>
    </row>
    <row r="376" spans="2:25" s="194" customFormat="1">
      <c r="B376" s="477" t="s">
        <v>276</v>
      </c>
      <c r="C376" s="462" t="s">
        <v>1611</v>
      </c>
      <c r="D376" s="462" t="s">
        <v>1612</v>
      </c>
      <c r="E376" s="462" t="s">
        <v>1613</v>
      </c>
      <c r="F376" s="436"/>
      <c r="G376" s="463"/>
      <c r="H376" s="463"/>
      <c r="I376" s="463"/>
      <c r="J376" s="463"/>
      <c r="K376" s="463"/>
      <c r="L376" s="478"/>
      <c r="M376" s="463">
        <v>0</v>
      </c>
      <c r="N376" s="479">
        <v>236</v>
      </c>
      <c r="O376" s="463">
        <v>0</v>
      </c>
      <c r="P376" s="463"/>
      <c r="Q376" s="463"/>
      <c r="R376" s="463"/>
      <c r="S376" s="463"/>
      <c r="T376" s="463"/>
      <c r="U376" s="463"/>
      <c r="V376" s="463">
        <v>0</v>
      </c>
      <c r="W376" s="478">
        <v>236</v>
      </c>
      <c r="X376" s="463">
        <v>0</v>
      </c>
      <c r="Y376" s="476">
        <v>57526.51</v>
      </c>
    </row>
    <row r="377" spans="2:25" s="194" customFormat="1">
      <c r="B377" s="477" t="s">
        <v>276</v>
      </c>
      <c r="C377" s="462" t="s">
        <v>1614</v>
      </c>
      <c r="D377" s="462" t="s">
        <v>1615</v>
      </c>
      <c r="E377" s="462" t="s">
        <v>1616</v>
      </c>
      <c r="F377" s="436"/>
      <c r="G377" s="463"/>
      <c r="H377" s="463"/>
      <c r="I377" s="463"/>
      <c r="J377" s="463"/>
      <c r="K377" s="463"/>
      <c r="L377" s="478"/>
      <c r="M377" s="463">
        <v>0</v>
      </c>
      <c r="N377" s="479">
        <v>237</v>
      </c>
      <c r="O377" s="463">
        <v>0</v>
      </c>
      <c r="P377" s="463"/>
      <c r="Q377" s="463"/>
      <c r="R377" s="463"/>
      <c r="S377" s="463"/>
      <c r="T377" s="463"/>
      <c r="U377" s="463"/>
      <c r="V377" s="463">
        <v>0</v>
      </c>
      <c r="W377" s="478">
        <v>237</v>
      </c>
      <c r="X377" s="463">
        <v>0</v>
      </c>
      <c r="Y377" s="476">
        <v>57676.53</v>
      </c>
    </row>
    <row r="378" spans="2:25" s="194" customFormat="1">
      <c r="B378" s="477" t="s">
        <v>276</v>
      </c>
      <c r="C378" s="462" t="s">
        <v>1617</v>
      </c>
      <c r="D378" s="462" t="s">
        <v>1618</v>
      </c>
      <c r="E378" s="462" t="s">
        <v>1619</v>
      </c>
      <c r="F378" s="436"/>
      <c r="G378" s="463"/>
      <c r="H378" s="463"/>
      <c r="I378" s="463"/>
      <c r="J378" s="463"/>
      <c r="K378" s="463"/>
      <c r="L378" s="478"/>
      <c r="M378" s="463">
        <v>0</v>
      </c>
      <c r="N378" s="479">
        <v>249</v>
      </c>
      <c r="O378" s="463">
        <v>0</v>
      </c>
      <c r="P378" s="463"/>
      <c r="Q378" s="463"/>
      <c r="R378" s="463"/>
      <c r="S378" s="463"/>
      <c r="T378" s="463"/>
      <c r="U378" s="463"/>
      <c r="V378" s="463">
        <v>0</v>
      </c>
      <c r="W378" s="478">
        <v>249</v>
      </c>
      <c r="X378" s="463">
        <v>0</v>
      </c>
      <c r="Y378" s="476">
        <v>62219.29</v>
      </c>
    </row>
    <row r="379" spans="2:25" s="194" customFormat="1">
      <c r="B379" s="477" t="s">
        <v>276</v>
      </c>
      <c r="C379" s="462" t="s">
        <v>1620</v>
      </c>
      <c r="D379" s="462" t="s">
        <v>1621</v>
      </c>
      <c r="E379" s="462" t="s">
        <v>1622</v>
      </c>
      <c r="F379" s="436"/>
      <c r="G379" s="463"/>
      <c r="H379" s="463"/>
      <c r="I379" s="463"/>
      <c r="J379" s="463"/>
      <c r="K379" s="463"/>
      <c r="L379" s="478"/>
      <c r="M379" s="463">
        <v>0</v>
      </c>
      <c r="N379" s="479">
        <v>127</v>
      </c>
      <c r="O379" s="463">
        <v>0</v>
      </c>
      <c r="P379" s="463"/>
      <c r="Q379" s="463"/>
      <c r="R379" s="463"/>
      <c r="S379" s="463"/>
      <c r="T379" s="463"/>
      <c r="U379" s="463"/>
      <c r="V379" s="463">
        <v>0</v>
      </c>
      <c r="W379" s="478">
        <v>127</v>
      </c>
      <c r="X379" s="463">
        <v>0</v>
      </c>
      <c r="Y379" s="476">
        <v>30864.45</v>
      </c>
    </row>
    <row r="380" spans="2:25" s="194" customFormat="1">
      <c r="B380" s="477" t="s">
        <v>276</v>
      </c>
      <c r="C380" s="287" t="s">
        <v>1623</v>
      </c>
      <c r="D380" s="287" t="s">
        <v>1624</v>
      </c>
      <c r="E380" s="462" t="s">
        <v>1625</v>
      </c>
      <c r="F380" s="436"/>
      <c r="G380" s="463"/>
      <c r="H380" s="463"/>
      <c r="I380" s="463"/>
      <c r="J380" s="463"/>
      <c r="K380" s="463"/>
      <c r="L380" s="480"/>
      <c r="M380" s="463">
        <v>0</v>
      </c>
      <c r="N380" s="485">
        <v>95</v>
      </c>
      <c r="O380" s="463">
        <v>0</v>
      </c>
      <c r="P380" s="463"/>
      <c r="Q380" s="463"/>
      <c r="R380" s="463"/>
      <c r="S380" s="463"/>
      <c r="T380" s="463"/>
      <c r="U380" s="463"/>
      <c r="V380" s="463">
        <v>0</v>
      </c>
      <c r="W380" s="478">
        <v>95</v>
      </c>
      <c r="X380" s="463">
        <v>0</v>
      </c>
      <c r="Y380" s="482">
        <v>13609.11</v>
      </c>
    </row>
    <row r="381" spans="2:25" s="194" customFormat="1">
      <c r="B381" s="477" t="s">
        <v>276</v>
      </c>
      <c r="C381" s="462" t="s">
        <v>1626</v>
      </c>
      <c r="D381" s="462" t="s">
        <v>1627</v>
      </c>
      <c r="E381" s="462" t="s">
        <v>1628</v>
      </c>
      <c r="F381" s="436"/>
      <c r="G381" s="463"/>
      <c r="H381" s="463"/>
      <c r="I381" s="463"/>
      <c r="J381" s="463"/>
      <c r="K381" s="463"/>
      <c r="L381" s="478"/>
      <c r="M381" s="463">
        <v>0</v>
      </c>
      <c r="N381" s="479">
        <v>245</v>
      </c>
      <c r="O381" s="463">
        <v>0</v>
      </c>
      <c r="P381" s="463"/>
      <c r="Q381" s="463"/>
      <c r="R381" s="463"/>
      <c r="S381" s="463"/>
      <c r="T381" s="463"/>
      <c r="U381" s="463"/>
      <c r="V381" s="463">
        <v>0</v>
      </c>
      <c r="W381" s="478">
        <v>245</v>
      </c>
      <c r="X381" s="463">
        <v>0</v>
      </c>
      <c r="Y381" s="476">
        <v>59762.54</v>
      </c>
    </row>
    <row r="382" spans="2:25" s="194" customFormat="1">
      <c r="B382" s="477" t="s">
        <v>276</v>
      </c>
      <c r="C382" s="462" t="s">
        <v>1629</v>
      </c>
      <c r="D382" s="462" t="s">
        <v>1630</v>
      </c>
      <c r="E382" s="462" t="s">
        <v>1631</v>
      </c>
      <c r="F382" s="436"/>
      <c r="G382" s="463"/>
      <c r="H382" s="463"/>
      <c r="I382" s="463"/>
      <c r="J382" s="463"/>
      <c r="K382" s="463"/>
      <c r="L382" s="478"/>
      <c r="M382" s="463">
        <v>0</v>
      </c>
      <c r="N382" s="479">
        <v>255</v>
      </c>
      <c r="O382" s="463">
        <v>0</v>
      </c>
      <c r="P382" s="463"/>
      <c r="Q382" s="463"/>
      <c r="R382" s="463"/>
      <c r="S382" s="463"/>
      <c r="T382" s="463"/>
      <c r="U382" s="463"/>
      <c r="V382" s="463">
        <v>0</v>
      </c>
      <c r="W382" s="478">
        <v>255</v>
      </c>
      <c r="X382" s="463">
        <v>0</v>
      </c>
      <c r="Y382" s="476">
        <v>62219.29</v>
      </c>
    </row>
    <row r="383" spans="2:25" s="194" customFormat="1">
      <c r="B383" s="477" t="s">
        <v>276</v>
      </c>
      <c r="C383" s="462" t="s">
        <v>1632</v>
      </c>
      <c r="D383" s="462" t="s">
        <v>1633</v>
      </c>
      <c r="E383" s="462" t="s">
        <v>1634</v>
      </c>
      <c r="F383" s="436"/>
      <c r="G383" s="463"/>
      <c r="H383" s="463"/>
      <c r="I383" s="463"/>
      <c r="J383" s="463"/>
      <c r="K383" s="463"/>
      <c r="L383" s="478"/>
      <c r="M383" s="463">
        <v>0</v>
      </c>
      <c r="N383" s="479">
        <v>257</v>
      </c>
      <c r="O383" s="463">
        <v>0</v>
      </c>
      <c r="P383" s="463"/>
      <c r="Q383" s="463"/>
      <c r="R383" s="463"/>
      <c r="S383" s="463"/>
      <c r="T383" s="463"/>
      <c r="U383" s="463"/>
      <c r="V383" s="463">
        <v>0</v>
      </c>
      <c r="W383" s="478">
        <v>257</v>
      </c>
      <c r="X383" s="463">
        <v>0</v>
      </c>
      <c r="Y383" s="476">
        <v>60020.95</v>
      </c>
    </row>
    <row r="384" spans="2:25" s="194" customFormat="1">
      <c r="B384" s="477" t="s">
        <v>276</v>
      </c>
      <c r="C384" s="462" t="s">
        <v>1635</v>
      </c>
      <c r="D384" s="462" t="s">
        <v>1636</v>
      </c>
      <c r="E384" s="462" t="s">
        <v>1637</v>
      </c>
      <c r="F384" s="436"/>
      <c r="G384" s="463"/>
      <c r="H384" s="463"/>
      <c r="I384" s="463"/>
      <c r="J384" s="463"/>
      <c r="K384" s="463"/>
      <c r="L384" s="478"/>
      <c r="M384" s="463">
        <v>0</v>
      </c>
      <c r="N384" s="479">
        <v>251</v>
      </c>
      <c r="O384" s="463">
        <v>0</v>
      </c>
      <c r="P384" s="463"/>
      <c r="Q384" s="463"/>
      <c r="R384" s="463"/>
      <c r="S384" s="463"/>
      <c r="T384" s="463"/>
      <c r="U384" s="463"/>
      <c r="V384" s="463">
        <v>0</v>
      </c>
      <c r="W384" s="478">
        <v>251</v>
      </c>
      <c r="X384" s="463">
        <v>0</v>
      </c>
      <c r="Y384" s="476">
        <v>60990.9</v>
      </c>
    </row>
    <row r="385" spans="2:25" s="194" customFormat="1">
      <c r="B385" s="477" t="s">
        <v>276</v>
      </c>
      <c r="C385" s="462" t="s">
        <v>1638</v>
      </c>
      <c r="D385" s="462" t="s">
        <v>1639</v>
      </c>
      <c r="E385" s="462" t="s">
        <v>1640</v>
      </c>
      <c r="F385" s="436"/>
      <c r="G385" s="463"/>
      <c r="H385" s="463"/>
      <c r="I385" s="463"/>
      <c r="J385" s="463"/>
      <c r="K385" s="463"/>
      <c r="L385" s="478"/>
      <c r="M385" s="463">
        <v>0</v>
      </c>
      <c r="N385" s="479">
        <v>256</v>
      </c>
      <c r="O385" s="463">
        <v>0</v>
      </c>
      <c r="P385" s="463"/>
      <c r="Q385" s="463"/>
      <c r="R385" s="463"/>
      <c r="S385" s="463"/>
      <c r="T385" s="463"/>
      <c r="U385" s="463"/>
      <c r="V385" s="463">
        <v>0</v>
      </c>
      <c r="W385" s="478">
        <v>256</v>
      </c>
      <c r="X385" s="463">
        <v>0</v>
      </c>
      <c r="Y385" s="476">
        <v>61843.51</v>
      </c>
    </row>
    <row r="386" spans="2:25" s="194" customFormat="1">
      <c r="B386" s="477" t="s">
        <v>276</v>
      </c>
      <c r="C386" s="462" t="s">
        <v>1641</v>
      </c>
      <c r="D386" s="462" t="s">
        <v>1642</v>
      </c>
      <c r="E386" s="462" t="s">
        <v>1643</v>
      </c>
      <c r="F386" s="436"/>
      <c r="G386" s="463"/>
      <c r="H386" s="463"/>
      <c r="I386" s="463"/>
      <c r="J386" s="463"/>
      <c r="K386" s="463"/>
      <c r="L386" s="478"/>
      <c r="M386" s="463">
        <v>0</v>
      </c>
      <c r="N386" s="479">
        <v>251</v>
      </c>
      <c r="O386" s="463">
        <v>0</v>
      </c>
      <c r="P386" s="463"/>
      <c r="Q386" s="463"/>
      <c r="R386" s="463"/>
      <c r="S386" s="463"/>
      <c r="T386" s="463"/>
      <c r="U386" s="463"/>
      <c r="V386" s="463">
        <v>0</v>
      </c>
      <c r="W386" s="478">
        <v>251</v>
      </c>
      <c r="X386" s="463">
        <v>0</v>
      </c>
      <c r="Y386" s="476">
        <v>62219.29</v>
      </c>
    </row>
    <row r="387" spans="2:25" s="194" customFormat="1">
      <c r="B387" s="477" t="s">
        <v>276</v>
      </c>
      <c r="C387" s="462" t="s">
        <v>1644</v>
      </c>
      <c r="D387" s="462" t="s">
        <v>1645</v>
      </c>
      <c r="E387" s="462" t="s">
        <v>1646</v>
      </c>
      <c r="F387" s="436"/>
      <c r="G387" s="463"/>
      <c r="H387" s="463"/>
      <c r="I387" s="463"/>
      <c r="J387" s="463"/>
      <c r="K387" s="463"/>
      <c r="L387" s="478"/>
      <c r="M387" s="463">
        <v>0</v>
      </c>
      <c r="N387" s="479">
        <v>192</v>
      </c>
      <c r="O387" s="463">
        <v>0</v>
      </c>
      <c r="P387" s="463"/>
      <c r="Q387" s="463"/>
      <c r="R387" s="463"/>
      <c r="S387" s="463"/>
      <c r="T387" s="463"/>
      <c r="U387" s="463"/>
      <c r="V387" s="463">
        <v>0</v>
      </c>
      <c r="W387" s="478">
        <v>192</v>
      </c>
      <c r="X387" s="463">
        <v>0</v>
      </c>
      <c r="Y387" s="476">
        <v>43239.45</v>
      </c>
    </row>
    <row r="388" spans="2:25" s="194" customFormat="1">
      <c r="B388" s="477" t="s">
        <v>276</v>
      </c>
      <c r="C388" s="462" t="s">
        <v>1647</v>
      </c>
      <c r="D388" s="462" t="s">
        <v>1648</v>
      </c>
      <c r="E388" s="462" t="s">
        <v>1649</v>
      </c>
      <c r="F388" s="436"/>
      <c r="G388" s="463"/>
      <c r="H388" s="463"/>
      <c r="I388" s="463"/>
      <c r="J388" s="463"/>
      <c r="K388" s="463"/>
      <c r="L388" s="478"/>
      <c r="M388" s="463">
        <v>0</v>
      </c>
      <c r="N388" s="479">
        <v>260</v>
      </c>
      <c r="O388" s="463">
        <v>0</v>
      </c>
      <c r="P388" s="463"/>
      <c r="Q388" s="463"/>
      <c r="R388" s="463"/>
      <c r="S388" s="463"/>
      <c r="T388" s="463"/>
      <c r="U388" s="463"/>
      <c r="V388" s="463">
        <v>0</v>
      </c>
      <c r="W388" s="478">
        <v>260</v>
      </c>
      <c r="X388" s="463">
        <v>0</v>
      </c>
      <c r="Y388" s="476">
        <v>61193.39</v>
      </c>
    </row>
    <row r="389" spans="2:25" s="194" customFormat="1">
      <c r="B389" s="477" t="s">
        <v>276</v>
      </c>
      <c r="C389" s="462" t="s">
        <v>1650</v>
      </c>
      <c r="D389" s="462" t="s">
        <v>1651</v>
      </c>
      <c r="E389" s="462" t="s">
        <v>1652</v>
      </c>
      <c r="F389" s="436"/>
      <c r="G389" s="463"/>
      <c r="H389" s="463"/>
      <c r="I389" s="463"/>
      <c r="J389" s="463"/>
      <c r="K389" s="463"/>
      <c r="L389" s="480"/>
      <c r="M389" s="463">
        <v>0</v>
      </c>
      <c r="N389" s="479">
        <v>254</v>
      </c>
      <c r="O389" s="463">
        <v>0</v>
      </c>
      <c r="P389" s="463"/>
      <c r="Q389" s="463"/>
      <c r="R389" s="463"/>
      <c r="S389" s="463"/>
      <c r="T389" s="463"/>
      <c r="U389" s="463"/>
      <c r="V389" s="463">
        <v>0</v>
      </c>
      <c r="W389" s="478">
        <v>254</v>
      </c>
      <c r="X389" s="463">
        <v>0</v>
      </c>
      <c r="Y389" s="482">
        <v>62219.29</v>
      </c>
    </row>
    <row r="390" spans="2:25" s="194" customFormat="1">
      <c r="B390" s="537" t="s">
        <v>276</v>
      </c>
      <c r="C390" s="254" t="s">
        <v>1688</v>
      </c>
      <c r="D390" s="254" t="s">
        <v>1689</v>
      </c>
      <c r="E390" s="254" t="s">
        <v>1690</v>
      </c>
      <c r="F390" s="254" t="s">
        <v>977</v>
      </c>
      <c r="G390" s="287">
        <v>1</v>
      </c>
      <c r="H390" s="287">
        <v>0</v>
      </c>
      <c r="I390" s="287">
        <v>0</v>
      </c>
      <c r="J390" s="287">
        <v>0</v>
      </c>
      <c r="K390" s="287">
        <v>0</v>
      </c>
      <c r="L390" s="287">
        <v>0</v>
      </c>
      <c r="M390" s="287"/>
      <c r="N390" s="287"/>
      <c r="O390" s="287"/>
      <c r="P390" s="287"/>
      <c r="Q390" s="287"/>
      <c r="R390" s="287"/>
      <c r="S390" s="287"/>
      <c r="T390" s="287"/>
      <c r="U390" s="287"/>
      <c r="V390" s="254">
        <v>1</v>
      </c>
      <c r="W390" s="254">
        <v>0</v>
      </c>
      <c r="X390" s="254"/>
      <c r="Y390" s="254">
        <v>96131.5</v>
      </c>
    </row>
    <row r="391" spans="2:25" s="194" customFormat="1">
      <c r="B391" s="537" t="s">
        <v>276</v>
      </c>
      <c r="C391" s="220" t="s">
        <v>1668</v>
      </c>
      <c r="D391" s="220" t="s">
        <v>1661</v>
      </c>
      <c r="E391" s="220" t="s">
        <v>1662</v>
      </c>
      <c r="F391" s="220" t="s">
        <v>977</v>
      </c>
      <c r="G391" s="220">
        <v>1</v>
      </c>
      <c r="H391" s="220">
        <v>0</v>
      </c>
      <c r="I391" s="220">
        <v>0</v>
      </c>
      <c r="J391" s="220">
        <v>0</v>
      </c>
      <c r="K391" s="220">
        <v>0</v>
      </c>
      <c r="L391" s="220">
        <v>0</v>
      </c>
      <c r="M391" s="220"/>
      <c r="N391" s="220"/>
      <c r="O391" s="220"/>
      <c r="P391" s="220"/>
      <c r="Q391" s="220"/>
      <c r="R391" s="220"/>
      <c r="S391" s="220"/>
      <c r="T391" s="220"/>
      <c r="U391" s="220"/>
      <c r="V391" s="220">
        <v>1</v>
      </c>
      <c r="W391" s="220">
        <v>0</v>
      </c>
      <c r="X391" s="220"/>
      <c r="Y391" s="220">
        <v>125713.18</v>
      </c>
    </row>
    <row r="392" spans="2:25" s="194" customFormat="1">
      <c r="B392" s="537" t="s">
        <v>276</v>
      </c>
      <c r="C392" s="220" t="s">
        <v>1691</v>
      </c>
      <c r="D392" s="220" t="s">
        <v>1692</v>
      </c>
      <c r="E392" s="220" t="s">
        <v>1693</v>
      </c>
      <c r="F392" s="220" t="s">
        <v>977</v>
      </c>
      <c r="G392" s="220">
        <v>1</v>
      </c>
      <c r="H392" s="220">
        <v>0</v>
      </c>
      <c r="I392" s="220">
        <v>0</v>
      </c>
      <c r="J392" s="220">
        <v>0</v>
      </c>
      <c r="K392" s="220">
        <v>0</v>
      </c>
      <c r="L392" s="220">
        <v>0</v>
      </c>
      <c r="M392" s="220"/>
      <c r="N392" s="220"/>
      <c r="O392" s="220"/>
      <c r="P392" s="220"/>
      <c r="Q392" s="220"/>
      <c r="R392" s="220"/>
      <c r="S392" s="220"/>
      <c r="T392" s="220"/>
      <c r="U392" s="220"/>
      <c r="V392" s="220">
        <v>1</v>
      </c>
      <c r="W392" s="220">
        <v>0</v>
      </c>
      <c r="X392" s="220"/>
      <c r="Y392" s="220">
        <v>153860.43</v>
      </c>
    </row>
    <row r="393" spans="2:25" s="194" customFormat="1">
      <c r="B393" s="537" t="s">
        <v>276</v>
      </c>
      <c r="C393" s="220" t="s">
        <v>1694</v>
      </c>
      <c r="D393" s="220" t="s">
        <v>1695</v>
      </c>
      <c r="E393" s="220" t="s">
        <v>1696</v>
      </c>
      <c r="F393" s="220" t="s">
        <v>977</v>
      </c>
      <c r="G393" s="220">
        <v>1</v>
      </c>
      <c r="H393" s="220">
        <v>0</v>
      </c>
      <c r="I393" s="220">
        <v>0</v>
      </c>
      <c r="J393" s="220">
        <v>0</v>
      </c>
      <c r="K393" s="220">
        <v>0</v>
      </c>
      <c r="L393" s="220">
        <v>0</v>
      </c>
      <c r="M393" s="220"/>
      <c r="N393" s="220"/>
      <c r="O393" s="220"/>
      <c r="P393" s="220"/>
      <c r="Q393" s="220"/>
      <c r="R393" s="220"/>
      <c r="S393" s="220"/>
      <c r="T393" s="220"/>
      <c r="U393" s="220"/>
      <c r="V393" s="220">
        <v>1</v>
      </c>
      <c r="W393" s="220">
        <v>0</v>
      </c>
      <c r="X393" s="220"/>
      <c r="Y393" s="220">
        <v>74755.05</v>
      </c>
    </row>
    <row r="394" spans="2:25" s="194" customFormat="1">
      <c r="B394" s="537" t="s">
        <v>276</v>
      </c>
      <c r="C394" s="220" t="s">
        <v>311</v>
      </c>
      <c r="D394" s="220" t="s">
        <v>343</v>
      </c>
      <c r="E394" s="220" t="s">
        <v>375</v>
      </c>
      <c r="F394" s="220" t="s">
        <v>977</v>
      </c>
      <c r="G394" s="220">
        <v>1</v>
      </c>
      <c r="H394" s="220">
        <v>0</v>
      </c>
      <c r="I394" s="220">
        <v>0</v>
      </c>
      <c r="J394" s="220">
        <v>0</v>
      </c>
      <c r="K394" s="220">
        <v>0</v>
      </c>
      <c r="L394" s="220">
        <v>0</v>
      </c>
      <c r="M394" s="220"/>
      <c r="N394" s="220"/>
      <c r="O394" s="220"/>
      <c r="P394" s="220"/>
      <c r="Q394" s="220"/>
      <c r="R394" s="220"/>
      <c r="S394" s="220"/>
      <c r="T394" s="220"/>
      <c r="U394" s="220"/>
      <c r="V394" s="220">
        <v>1</v>
      </c>
      <c r="W394" s="220">
        <v>0</v>
      </c>
      <c r="X394" s="220"/>
      <c r="Y394" s="220">
        <v>16711.66</v>
      </c>
    </row>
    <row r="395" spans="2:25" s="194" customFormat="1">
      <c r="B395" s="537" t="s">
        <v>276</v>
      </c>
      <c r="C395" s="220" t="s">
        <v>1697</v>
      </c>
      <c r="D395" s="220" t="s">
        <v>1698</v>
      </c>
      <c r="E395" s="220" t="s">
        <v>1699</v>
      </c>
      <c r="F395" s="220" t="s">
        <v>977</v>
      </c>
      <c r="G395" s="220">
        <v>1</v>
      </c>
      <c r="H395" s="220">
        <v>0</v>
      </c>
      <c r="I395" s="220">
        <v>0</v>
      </c>
      <c r="J395" s="220">
        <v>0</v>
      </c>
      <c r="K395" s="220">
        <v>0</v>
      </c>
      <c r="L395" s="220">
        <v>0</v>
      </c>
      <c r="M395" s="220"/>
      <c r="N395" s="220"/>
      <c r="O395" s="220"/>
      <c r="P395" s="220"/>
      <c r="Q395" s="220"/>
      <c r="R395" s="220"/>
      <c r="S395" s="220"/>
      <c r="T395" s="220"/>
      <c r="U395" s="220"/>
      <c r="V395" s="220">
        <v>1</v>
      </c>
      <c r="W395" s="220">
        <v>0</v>
      </c>
      <c r="X395" s="220"/>
      <c r="Y395" s="220">
        <v>68285.19</v>
      </c>
    </row>
    <row r="396" spans="2:25" s="194" customFormat="1">
      <c r="B396" s="537" t="s">
        <v>276</v>
      </c>
      <c r="C396" s="220" t="s">
        <v>1700</v>
      </c>
      <c r="D396" s="220" t="s">
        <v>1701</v>
      </c>
      <c r="E396" s="220" t="s">
        <v>1702</v>
      </c>
      <c r="F396" s="220" t="s">
        <v>977</v>
      </c>
      <c r="G396" s="220">
        <v>1</v>
      </c>
      <c r="H396" s="220">
        <v>0</v>
      </c>
      <c r="I396" s="220">
        <v>0</v>
      </c>
      <c r="J396" s="220">
        <v>0</v>
      </c>
      <c r="K396" s="220">
        <v>0</v>
      </c>
      <c r="L396" s="220">
        <v>0</v>
      </c>
      <c r="M396" s="220"/>
      <c r="N396" s="220"/>
      <c r="O396" s="220"/>
      <c r="P396" s="220"/>
      <c r="Q396" s="220"/>
      <c r="R396" s="220"/>
      <c r="S396" s="220"/>
      <c r="T396" s="220"/>
      <c r="U396" s="220"/>
      <c r="V396" s="220">
        <v>1</v>
      </c>
      <c r="W396" s="220">
        <v>0</v>
      </c>
      <c r="X396" s="220"/>
      <c r="Y396" s="220">
        <v>189167.94</v>
      </c>
    </row>
    <row r="397" spans="2:25" s="194" customFormat="1">
      <c r="B397" s="537" t="s">
        <v>276</v>
      </c>
      <c r="C397" s="220" t="s">
        <v>1703</v>
      </c>
      <c r="D397" s="220" t="s">
        <v>1704</v>
      </c>
      <c r="E397" s="220" t="s">
        <v>1705</v>
      </c>
      <c r="F397" s="220" t="s">
        <v>977</v>
      </c>
      <c r="G397" s="220">
        <v>1</v>
      </c>
      <c r="H397" s="220">
        <v>0</v>
      </c>
      <c r="I397" s="220">
        <v>0</v>
      </c>
      <c r="J397" s="220">
        <v>0</v>
      </c>
      <c r="K397" s="220">
        <v>0</v>
      </c>
      <c r="L397" s="220">
        <v>0</v>
      </c>
      <c r="M397" s="220"/>
      <c r="N397" s="220"/>
      <c r="O397" s="220"/>
      <c r="P397" s="220"/>
      <c r="Q397" s="220"/>
      <c r="R397" s="220"/>
      <c r="S397" s="220"/>
      <c r="T397" s="220"/>
      <c r="U397" s="220"/>
      <c r="V397" s="220">
        <v>1</v>
      </c>
      <c r="W397" s="220">
        <v>0</v>
      </c>
      <c r="X397" s="220"/>
      <c r="Y397" s="220">
        <v>101279.29</v>
      </c>
    </row>
    <row r="398" spans="2:25" s="194" customFormat="1">
      <c r="B398" s="537" t="s">
        <v>276</v>
      </c>
      <c r="C398" s="220" t="s">
        <v>1293</v>
      </c>
      <c r="D398" s="220" t="s">
        <v>1294</v>
      </c>
      <c r="E398" s="220" t="s">
        <v>1295</v>
      </c>
      <c r="F398" s="220" t="s">
        <v>977</v>
      </c>
      <c r="G398" s="220">
        <v>1</v>
      </c>
      <c r="H398" s="220">
        <v>0</v>
      </c>
      <c r="I398" s="220">
        <v>0</v>
      </c>
      <c r="J398" s="220">
        <v>0</v>
      </c>
      <c r="K398" s="220">
        <v>0</v>
      </c>
      <c r="L398" s="220">
        <v>0</v>
      </c>
      <c r="M398" s="220"/>
      <c r="N398" s="220"/>
      <c r="O398" s="220"/>
      <c r="P398" s="220"/>
      <c r="Q398" s="220"/>
      <c r="R398" s="220"/>
      <c r="S398" s="220"/>
      <c r="T398" s="220"/>
      <c r="U398" s="220"/>
      <c r="V398" s="220">
        <v>1</v>
      </c>
      <c r="W398" s="220">
        <v>0</v>
      </c>
      <c r="X398" s="220"/>
      <c r="Y398" s="220">
        <v>16065.91</v>
      </c>
    </row>
    <row r="399" spans="2:25" s="194" customFormat="1">
      <c r="B399" s="537" t="s">
        <v>276</v>
      </c>
      <c r="C399" s="220" t="s">
        <v>1706</v>
      </c>
      <c r="D399" s="220" t="s">
        <v>1707</v>
      </c>
      <c r="E399" s="220" t="s">
        <v>1708</v>
      </c>
      <c r="F399" s="220" t="s">
        <v>977</v>
      </c>
      <c r="G399" s="220">
        <v>1</v>
      </c>
      <c r="H399" s="220">
        <v>0</v>
      </c>
      <c r="I399" s="220">
        <v>0</v>
      </c>
      <c r="J399" s="220">
        <v>0</v>
      </c>
      <c r="K399" s="220">
        <v>0</v>
      </c>
      <c r="L399" s="220">
        <v>0</v>
      </c>
      <c r="M399" s="220"/>
      <c r="N399" s="220"/>
      <c r="O399" s="220"/>
      <c r="P399" s="220"/>
      <c r="Q399" s="220"/>
      <c r="R399" s="220"/>
      <c r="S399" s="220"/>
      <c r="T399" s="220"/>
      <c r="U399" s="220"/>
      <c r="V399" s="220">
        <v>1</v>
      </c>
      <c r="W399" s="220">
        <v>0</v>
      </c>
      <c r="X399" s="220"/>
      <c r="Y399" s="220">
        <v>81092.47</v>
      </c>
    </row>
    <row r="400" spans="2:25" s="194" customFormat="1">
      <c r="B400" s="537" t="s">
        <v>276</v>
      </c>
      <c r="C400" s="220" t="s">
        <v>1679</v>
      </c>
      <c r="D400" s="220" t="s">
        <v>1680</v>
      </c>
      <c r="E400" s="220" t="s">
        <v>1681</v>
      </c>
      <c r="F400" s="220" t="s">
        <v>977</v>
      </c>
      <c r="G400" s="220">
        <v>1</v>
      </c>
      <c r="H400" s="220">
        <v>0</v>
      </c>
      <c r="I400" s="220">
        <v>0</v>
      </c>
      <c r="J400" s="220">
        <v>0</v>
      </c>
      <c r="K400" s="220">
        <v>0</v>
      </c>
      <c r="L400" s="220">
        <v>0</v>
      </c>
      <c r="M400" s="220"/>
      <c r="N400" s="220"/>
      <c r="O400" s="220"/>
      <c r="P400" s="220"/>
      <c r="Q400" s="220"/>
      <c r="R400" s="220"/>
      <c r="S400" s="220"/>
      <c r="T400" s="220"/>
      <c r="U400" s="220"/>
      <c r="V400" s="220">
        <v>1</v>
      </c>
      <c r="W400" s="220">
        <v>0</v>
      </c>
      <c r="X400" s="220"/>
      <c r="Y400" s="220">
        <v>78738.25</v>
      </c>
    </row>
    <row r="401" spans="2:25" s="194" customFormat="1">
      <c r="B401" s="537" t="s">
        <v>276</v>
      </c>
      <c r="C401" s="220" t="s">
        <v>1709</v>
      </c>
      <c r="D401" s="220" t="s">
        <v>1710</v>
      </c>
      <c r="E401" s="220" t="s">
        <v>1711</v>
      </c>
      <c r="F401" s="220" t="s">
        <v>977</v>
      </c>
      <c r="G401" s="220">
        <v>1</v>
      </c>
      <c r="H401" s="220">
        <v>0</v>
      </c>
      <c r="I401" s="220">
        <v>0</v>
      </c>
      <c r="J401" s="220">
        <v>0</v>
      </c>
      <c r="K401" s="220">
        <v>0</v>
      </c>
      <c r="L401" s="220">
        <v>0</v>
      </c>
      <c r="M401" s="220"/>
      <c r="N401" s="220"/>
      <c r="O401" s="220"/>
      <c r="P401" s="220"/>
      <c r="Q401" s="220"/>
      <c r="R401" s="220"/>
      <c r="S401" s="220"/>
      <c r="T401" s="220"/>
      <c r="U401" s="220"/>
      <c r="V401" s="220">
        <v>1</v>
      </c>
      <c r="W401" s="220">
        <v>0</v>
      </c>
      <c r="X401" s="220"/>
      <c r="Y401" s="220">
        <v>108030.29</v>
      </c>
    </row>
    <row r="402" spans="2:25" s="194" customFormat="1">
      <c r="B402" s="537" t="s">
        <v>276</v>
      </c>
      <c r="C402" s="220" t="s">
        <v>1669</v>
      </c>
      <c r="D402" s="220" t="s">
        <v>1664</v>
      </c>
      <c r="E402" s="220" t="s">
        <v>1665</v>
      </c>
      <c r="F402" s="220" t="s">
        <v>977</v>
      </c>
      <c r="G402" s="220">
        <v>1</v>
      </c>
      <c r="H402" s="220">
        <v>0</v>
      </c>
      <c r="I402" s="220">
        <v>0</v>
      </c>
      <c r="J402" s="220">
        <v>0</v>
      </c>
      <c r="K402" s="220">
        <v>0</v>
      </c>
      <c r="L402" s="220">
        <v>0</v>
      </c>
      <c r="M402" s="220"/>
      <c r="N402" s="220"/>
      <c r="O402" s="220"/>
      <c r="P402" s="220"/>
      <c r="Q402" s="220"/>
      <c r="R402" s="220"/>
      <c r="S402" s="220"/>
      <c r="T402" s="220"/>
      <c r="U402" s="220"/>
      <c r="V402" s="220">
        <v>1</v>
      </c>
      <c r="W402" s="220">
        <v>0</v>
      </c>
      <c r="X402" s="220"/>
      <c r="Y402" s="220">
        <v>65055.360000000001</v>
      </c>
    </row>
    <row r="403" spans="2:25" s="194" customFormat="1">
      <c r="B403" s="537" t="s">
        <v>276</v>
      </c>
      <c r="C403" s="220" t="s">
        <v>1712</v>
      </c>
      <c r="D403" s="220" t="s">
        <v>1713</v>
      </c>
      <c r="E403" s="220" t="s">
        <v>1714</v>
      </c>
      <c r="F403" s="220" t="s">
        <v>977</v>
      </c>
      <c r="G403" s="220">
        <v>1</v>
      </c>
      <c r="H403" s="220">
        <v>0</v>
      </c>
      <c r="I403" s="220">
        <v>0</v>
      </c>
      <c r="J403" s="220">
        <v>0</v>
      </c>
      <c r="K403" s="220">
        <v>0</v>
      </c>
      <c r="L403" s="220">
        <v>0</v>
      </c>
      <c r="M403" s="220"/>
      <c r="N403" s="220"/>
      <c r="O403" s="220"/>
      <c r="P403" s="220"/>
      <c r="Q403" s="220"/>
      <c r="R403" s="220"/>
      <c r="S403" s="220"/>
      <c r="T403" s="220"/>
      <c r="U403" s="220"/>
      <c r="V403" s="220">
        <v>1</v>
      </c>
      <c r="W403" s="220">
        <v>0</v>
      </c>
      <c r="X403" s="220"/>
      <c r="Y403" s="220">
        <v>67558.960000000006</v>
      </c>
    </row>
    <row r="404" spans="2:25" s="194" customFormat="1">
      <c r="B404" s="537" t="s">
        <v>276</v>
      </c>
      <c r="C404" s="220" t="s">
        <v>1715</v>
      </c>
      <c r="D404" s="220" t="s">
        <v>1716</v>
      </c>
      <c r="E404" s="220" t="s">
        <v>1717</v>
      </c>
      <c r="F404" s="220" t="s">
        <v>977</v>
      </c>
      <c r="G404" s="220">
        <v>1</v>
      </c>
      <c r="H404" s="220">
        <v>0</v>
      </c>
      <c r="I404" s="220">
        <v>0</v>
      </c>
      <c r="J404" s="220">
        <v>0</v>
      </c>
      <c r="K404" s="220">
        <v>0</v>
      </c>
      <c r="L404" s="220">
        <v>0</v>
      </c>
      <c r="M404" s="220"/>
      <c r="N404" s="220"/>
      <c r="O404" s="220"/>
      <c r="P404" s="220"/>
      <c r="Q404" s="220"/>
      <c r="R404" s="220"/>
      <c r="S404" s="220"/>
      <c r="T404" s="220"/>
      <c r="U404" s="220"/>
      <c r="V404" s="220">
        <v>1</v>
      </c>
      <c r="W404" s="220">
        <v>0</v>
      </c>
      <c r="X404" s="220"/>
      <c r="Y404" s="220">
        <v>29378.84</v>
      </c>
    </row>
    <row r="405" spans="2:25" s="194" customFormat="1">
      <c r="B405" s="537" t="s">
        <v>276</v>
      </c>
      <c r="C405" s="220" t="s">
        <v>1718</v>
      </c>
      <c r="D405" s="220" t="s">
        <v>1719</v>
      </c>
      <c r="E405" s="220" t="s">
        <v>1720</v>
      </c>
      <c r="F405" s="220" t="s">
        <v>977</v>
      </c>
      <c r="G405" s="220">
        <v>1</v>
      </c>
      <c r="H405" s="220">
        <v>0</v>
      </c>
      <c r="I405" s="220">
        <v>0</v>
      </c>
      <c r="J405" s="220">
        <v>0</v>
      </c>
      <c r="K405" s="220">
        <v>0</v>
      </c>
      <c r="L405" s="220">
        <v>0</v>
      </c>
      <c r="M405" s="220"/>
      <c r="N405" s="220"/>
      <c r="O405" s="220"/>
      <c r="P405" s="220"/>
      <c r="Q405" s="220"/>
      <c r="R405" s="220"/>
      <c r="S405" s="220"/>
      <c r="T405" s="220"/>
      <c r="U405" s="220"/>
      <c r="V405" s="220">
        <v>1</v>
      </c>
      <c r="W405" s="220">
        <v>0</v>
      </c>
      <c r="X405" s="220"/>
      <c r="Y405" s="220">
        <v>100592.76</v>
      </c>
    </row>
    <row r="406" spans="2:25" s="194" customFormat="1">
      <c r="B406" s="537" t="s">
        <v>276</v>
      </c>
      <c r="C406" s="220" t="s">
        <v>1721</v>
      </c>
      <c r="D406" s="220" t="s">
        <v>1722</v>
      </c>
      <c r="E406" s="220" t="s">
        <v>1723</v>
      </c>
      <c r="F406" s="220" t="s">
        <v>977</v>
      </c>
      <c r="G406" s="220">
        <v>1</v>
      </c>
      <c r="H406" s="220">
        <v>0</v>
      </c>
      <c r="I406" s="220">
        <v>0</v>
      </c>
      <c r="J406" s="220">
        <v>0</v>
      </c>
      <c r="K406" s="220">
        <v>0</v>
      </c>
      <c r="L406" s="220">
        <v>0</v>
      </c>
      <c r="M406" s="220"/>
      <c r="N406" s="220"/>
      <c r="O406" s="220"/>
      <c r="P406" s="220"/>
      <c r="Q406" s="220"/>
      <c r="R406" s="220"/>
      <c r="S406" s="220"/>
      <c r="T406" s="220"/>
      <c r="U406" s="220"/>
      <c r="V406" s="220">
        <v>1</v>
      </c>
      <c r="W406" s="220">
        <v>0</v>
      </c>
      <c r="X406" s="220"/>
      <c r="Y406" s="220">
        <v>89242.94</v>
      </c>
    </row>
    <row r="407" spans="2:25" s="194" customFormat="1">
      <c r="B407" s="537" t="s">
        <v>276</v>
      </c>
      <c r="C407" s="220" t="s">
        <v>1724</v>
      </c>
      <c r="D407" s="220" t="s">
        <v>1725</v>
      </c>
      <c r="E407" s="220" t="s">
        <v>1726</v>
      </c>
      <c r="F407" s="220" t="s">
        <v>977</v>
      </c>
      <c r="G407" s="220">
        <v>1</v>
      </c>
      <c r="H407" s="220">
        <v>0</v>
      </c>
      <c r="I407" s="220">
        <v>0</v>
      </c>
      <c r="J407" s="220">
        <v>0</v>
      </c>
      <c r="K407" s="220">
        <v>0</v>
      </c>
      <c r="L407" s="220">
        <v>0</v>
      </c>
      <c r="M407" s="220"/>
      <c r="N407" s="220"/>
      <c r="O407" s="220"/>
      <c r="P407" s="220"/>
      <c r="Q407" s="220"/>
      <c r="R407" s="220"/>
      <c r="S407" s="220"/>
      <c r="T407" s="220"/>
      <c r="U407" s="220"/>
      <c r="V407" s="220">
        <v>1</v>
      </c>
      <c r="W407" s="220">
        <v>0</v>
      </c>
      <c r="X407" s="220"/>
      <c r="Y407" s="220">
        <v>180154.02</v>
      </c>
    </row>
    <row r="408" spans="2:25" s="194" customFormat="1">
      <c r="B408" s="537" t="s">
        <v>276</v>
      </c>
      <c r="C408" s="220" t="s">
        <v>1667</v>
      </c>
      <c r="D408" s="220" t="s">
        <v>1657</v>
      </c>
      <c r="E408" s="220" t="s">
        <v>1658</v>
      </c>
      <c r="F408" s="220" t="s">
        <v>977</v>
      </c>
      <c r="G408" s="220">
        <v>1</v>
      </c>
      <c r="H408" s="220">
        <v>0</v>
      </c>
      <c r="I408" s="220">
        <v>0</v>
      </c>
      <c r="J408" s="220">
        <v>0</v>
      </c>
      <c r="K408" s="220">
        <v>0</v>
      </c>
      <c r="L408" s="220">
        <v>0</v>
      </c>
      <c r="M408" s="220"/>
      <c r="N408" s="220"/>
      <c r="O408" s="220"/>
      <c r="P408" s="220"/>
      <c r="Q408" s="220"/>
      <c r="R408" s="220"/>
      <c r="S408" s="220"/>
      <c r="T408" s="220"/>
      <c r="U408" s="220"/>
      <c r="V408" s="220">
        <v>1</v>
      </c>
      <c r="W408" s="220">
        <v>0</v>
      </c>
      <c r="X408" s="220"/>
      <c r="Y408" s="220">
        <v>185582.43</v>
      </c>
    </row>
    <row r="409" spans="2:25" s="194" customFormat="1">
      <c r="B409" s="537" t="s">
        <v>276</v>
      </c>
      <c r="C409" s="220" t="s">
        <v>1727</v>
      </c>
      <c r="D409" s="220" t="s">
        <v>1728</v>
      </c>
      <c r="E409" s="220" t="s">
        <v>1729</v>
      </c>
      <c r="F409" s="220" t="s">
        <v>977</v>
      </c>
      <c r="G409" s="220">
        <v>1</v>
      </c>
      <c r="H409" s="220">
        <v>0</v>
      </c>
      <c r="I409" s="220">
        <v>0</v>
      </c>
      <c r="J409" s="220">
        <v>0</v>
      </c>
      <c r="K409" s="220">
        <v>0</v>
      </c>
      <c r="L409" s="220">
        <v>0</v>
      </c>
      <c r="M409" s="220"/>
      <c r="N409" s="220"/>
      <c r="O409" s="220"/>
      <c r="P409" s="220"/>
      <c r="Q409" s="220"/>
      <c r="R409" s="220"/>
      <c r="S409" s="220"/>
      <c r="T409" s="220"/>
      <c r="U409" s="220"/>
      <c r="V409" s="220">
        <v>1</v>
      </c>
      <c r="W409" s="220">
        <v>0</v>
      </c>
      <c r="X409" s="220"/>
      <c r="Y409" s="220">
        <v>70554.45</v>
      </c>
    </row>
    <row r="410" spans="2:25" s="194" customFormat="1">
      <c r="B410" s="537" t="s">
        <v>276</v>
      </c>
      <c r="C410" s="220" t="s">
        <v>1730</v>
      </c>
      <c r="D410" s="220" t="s">
        <v>1731</v>
      </c>
      <c r="E410" s="220" t="s">
        <v>1732</v>
      </c>
      <c r="F410" s="220" t="s">
        <v>977</v>
      </c>
      <c r="G410" s="220">
        <v>1</v>
      </c>
      <c r="H410" s="220">
        <v>0</v>
      </c>
      <c r="I410" s="220">
        <v>0</v>
      </c>
      <c r="J410" s="220">
        <v>0</v>
      </c>
      <c r="K410" s="220">
        <v>0</v>
      </c>
      <c r="L410" s="220">
        <v>0</v>
      </c>
      <c r="M410" s="220"/>
      <c r="N410" s="220"/>
      <c r="O410" s="220"/>
      <c r="P410" s="220"/>
      <c r="Q410" s="220"/>
      <c r="R410" s="220"/>
      <c r="S410" s="220"/>
      <c r="T410" s="220"/>
      <c r="U410" s="220"/>
      <c r="V410" s="220">
        <v>1</v>
      </c>
      <c r="W410" s="220">
        <v>0</v>
      </c>
      <c r="X410" s="220"/>
      <c r="Y410" s="220">
        <v>147447.57999999999</v>
      </c>
    </row>
    <row r="411" spans="2:25" s="194" customFormat="1">
      <c r="B411" s="537" t="s">
        <v>276</v>
      </c>
      <c r="C411" s="220" t="s">
        <v>1684</v>
      </c>
      <c r="D411" s="220" t="s">
        <v>1685</v>
      </c>
      <c r="E411" s="220" t="s">
        <v>1686</v>
      </c>
      <c r="F411" s="220" t="s">
        <v>977</v>
      </c>
      <c r="G411" s="220">
        <v>1</v>
      </c>
      <c r="H411" s="220">
        <v>0</v>
      </c>
      <c r="I411" s="220">
        <v>0</v>
      </c>
      <c r="J411" s="220">
        <v>0</v>
      </c>
      <c r="K411" s="220">
        <v>0</v>
      </c>
      <c r="L411" s="220">
        <v>0</v>
      </c>
      <c r="M411" s="220"/>
      <c r="N411" s="220"/>
      <c r="O411" s="220"/>
      <c r="P411" s="220"/>
      <c r="Q411" s="220"/>
      <c r="R411" s="220"/>
      <c r="S411" s="220"/>
      <c r="T411" s="220"/>
      <c r="U411" s="220"/>
      <c r="V411" s="220">
        <v>1</v>
      </c>
      <c r="W411" s="220">
        <v>0</v>
      </c>
      <c r="X411" s="220"/>
      <c r="Y411" s="220">
        <v>87477.43</v>
      </c>
    </row>
    <row r="412" spans="2:25" s="194" customFormat="1">
      <c r="B412" s="537" t="s">
        <v>276</v>
      </c>
      <c r="C412" s="220" t="s">
        <v>1733</v>
      </c>
      <c r="D412" s="220" t="s">
        <v>1734</v>
      </c>
      <c r="E412" s="220" t="s">
        <v>1735</v>
      </c>
      <c r="F412" s="220" t="s">
        <v>977</v>
      </c>
      <c r="G412" s="220">
        <v>1</v>
      </c>
      <c r="H412" s="220">
        <v>0</v>
      </c>
      <c r="I412" s="220">
        <v>0</v>
      </c>
      <c r="J412" s="220"/>
      <c r="K412" s="220"/>
      <c r="L412" s="220"/>
      <c r="M412" s="220"/>
      <c r="N412" s="220"/>
      <c r="O412" s="220"/>
      <c r="P412" s="220"/>
      <c r="Q412" s="220"/>
      <c r="R412" s="220"/>
      <c r="S412" s="220">
        <v>1</v>
      </c>
      <c r="T412" s="220">
        <v>0</v>
      </c>
      <c r="U412" s="220">
        <v>0</v>
      </c>
      <c r="V412" s="220">
        <v>1</v>
      </c>
      <c r="W412" s="220">
        <v>0</v>
      </c>
      <c r="X412" s="220"/>
      <c r="Y412" s="220">
        <v>175992.72</v>
      </c>
    </row>
    <row r="413" spans="2:25" s="194" customFormat="1">
      <c r="B413" s="537" t="s">
        <v>276</v>
      </c>
      <c r="C413" s="220" t="s">
        <v>1736</v>
      </c>
      <c r="D413" s="220" t="s">
        <v>1737</v>
      </c>
      <c r="E413" s="220" t="s">
        <v>1738</v>
      </c>
      <c r="F413" s="220" t="s">
        <v>977</v>
      </c>
      <c r="G413" s="220">
        <v>1</v>
      </c>
      <c r="H413" s="220">
        <v>0</v>
      </c>
      <c r="I413" s="220">
        <v>0</v>
      </c>
      <c r="J413" s="220">
        <v>0</v>
      </c>
      <c r="K413" s="220">
        <v>0</v>
      </c>
      <c r="L413" s="220">
        <v>0</v>
      </c>
      <c r="M413" s="220"/>
      <c r="N413" s="220"/>
      <c r="O413" s="220"/>
      <c r="P413" s="220"/>
      <c r="Q413" s="220"/>
      <c r="R413" s="220"/>
      <c r="S413" s="220"/>
      <c r="T413" s="220"/>
      <c r="U413" s="220"/>
      <c r="V413" s="220">
        <v>1</v>
      </c>
      <c r="W413" s="220">
        <v>0</v>
      </c>
      <c r="X413" s="220"/>
      <c r="Y413" s="220">
        <v>113642.76</v>
      </c>
    </row>
    <row r="414" spans="2:25" s="194" customFormat="1">
      <c r="B414" s="537" t="s">
        <v>276</v>
      </c>
      <c r="C414" s="220" t="s">
        <v>1739</v>
      </c>
      <c r="D414" s="220" t="s">
        <v>1740</v>
      </c>
      <c r="E414" s="220" t="s">
        <v>1741</v>
      </c>
      <c r="F414" s="220" t="s">
        <v>977</v>
      </c>
      <c r="G414" s="220">
        <v>1</v>
      </c>
      <c r="H414" s="220">
        <v>0</v>
      </c>
      <c r="I414" s="220">
        <v>0</v>
      </c>
      <c r="J414" s="220">
        <v>0</v>
      </c>
      <c r="K414" s="220">
        <v>0</v>
      </c>
      <c r="L414" s="220">
        <v>0</v>
      </c>
      <c r="M414" s="220"/>
      <c r="N414" s="220"/>
      <c r="O414" s="220"/>
      <c r="P414" s="220"/>
      <c r="Q414" s="220"/>
      <c r="R414" s="220"/>
      <c r="S414" s="220"/>
      <c r="T414" s="220"/>
      <c r="U414" s="220"/>
      <c r="V414" s="220">
        <v>1</v>
      </c>
      <c r="W414" s="220">
        <v>0</v>
      </c>
      <c r="X414" s="220"/>
      <c r="Y414" s="220">
        <v>67545.42</v>
      </c>
    </row>
    <row r="415" spans="2:25" s="194" customFormat="1">
      <c r="B415" s="537" t="s">
        <v>276</v>
      </c>
      <c r="C415" s="220" t="s">
        <v>1742</v>
      </c>
      <c r="D415" s="220" t="s">
        <v>1743</v>
      </c>
      <c r="E415" s="220" t="s">
        <v>1744</v>
      </c>
      <c r="F415" s="220" t="s">
        <v>977</v>
      </c>
      <c r="G415" s="220">
        <v>1</v>
      </c>
      <c r="H415" s="220">
        <v>0</v>
      </c>
      <c r="I415" s="220">
        <v>0</v>
      </c>
      <c r="J415" s="220">
        <v>0</v>
      </c>
      <c r="K415" s="220">
        <v>0</v>
      </c>
      <c r="L415" s="220">
        <v>0</v>
      </c>
      <c r="M415" s="220"/>
      <c r="N415" s="220"/>
      <c r="O415" s="220"/>
      <c r="P415" s="220"/>
      <c r="Q415" s="220"/>
      <c r="R415" s="220"/>
      <c r="S415" s="220"/>
      <c r="T415" s="220"/>
      <c r="U415" s="220"/>
      <c r="V415" s="220">
        <v>1</v>
      </c>
      <c r="W415" s="220">
        <v>0</v>
      </c>
      <c r="X415" s="220"/>
      <c r="Y415" s="220">
        <v>65925.19</v>
      </c>
    </row>
    <row r="416" spans="2:25" s="194" customFormat="1">
      <c r="B416" s="537" t="s">
        <v>276</v>
      </c>
      <c r="C416" s="220" t="s">
        <v>1745</v>
      </c>
      <c r="D416" s="220" t="s">
        <v>1746</v>
      </c>
      <c r="E416" s="220" t="s">
        <v>1747</v>
      </c>
      <c r="F416" s="220" t="s">
        <v>977</v>
      </c>
      <c r="G416" s="220">
        <v>1</v>
      </c>
      <c r="H416" s="220">
        <v>0</v>
      </c>
      <c r="I416" s="220">
        <v>0</v>
      </c>
      <c r="J416" s="220">
        <v>0</v>
      </c>
      <c r="K416" s="220">
        <v>0</v>
      </c>
      <c r="L416" s="220">
        <v>0</v>
      </c>
      <c r="M416" s="220"/>
      <c r="N416" s="220"/>
      <c r="O416" s="220"/>
      <c r="P416" s="220"/>
      <c r="Q416" s="220"/>
      <c r="R416" s="220"/>
      <c r="S416" s="220"/>
      <c r="T416" s="220"/>
      <c r="U416" s="220"/>
      <c r="V416" s="220">
        <v>1</v>
      </c>
      <c r="W416" s="220">
        <v>0</v>
      </c>
      <c r="X416" s="220"/>
      <c r="Y416" s="220">
        <v>224919.72</v>
      </c>
    </row>
    <row r="417" spans="2:25" s="194" customFormat="1">
      <c r="B417" s="537" t="s">
        <v>276</v>
      </c>
      <c r="C417" s="220" t="s">
        <v>1748</v>
      </c>
      <c r="D417" s="220" t="s">
        <v>1749</v>
      </c>
      <c r="E417" s="220" t="s">
        <v>1750</v>
      </c>
      <c r="F417" s="220" t="s">
        <v>977</v>
      </c>
      <c r="G417" s="220">
        <v>1</v>
      </c>
      <c r="H417" s="220">
        <v>0</v>
      </c>
      <c r="I417" s="220">
        <v>0</v>
      </c>
      <c r="J417" s="220">
        <v>0</v>
      </c>
      <c r="K417" s="220">
        <v>0</v>
      </c>
      <c r="L417" s="220">
        <v>0</v>
      </c>
      <c r="M417" s="220"/>
      <c r="N417" s="220"/>
      <c r="O417" s="220"/>
      <c r="P417" s="220"/>
      <c r="Q417" s="220"/>
      <c r="R417" s="220"/>
      <c r="S417" s="220"/>
      <c r="T417" s="220"/>
      <c r="U417" s="220"/>
      <c r="V417" s="220">
        <v>1</v>
      </c>
      <c r="W417" s="220">
        <v>0</v>
      </c>
      <c r="X417" s="220"/>
      <c r="Y417" s="220">
        <v>117380.92</v>
      </c>
    </row>
    <row r="418" spans="2:25" s="194" customFormat="1">
      <c r="B418" s="537" t="s">
        <v>276</v>
      </c>
      <c r="C418" s="220" t="s">
        <v>1751</v>
      </c>
      <c r="D418" s="220" t="s">
        <v>1752</v>
      </c>
      <c r="E418" s="220" t="s">
        <v>1753</v>
      </c>
      <c r="F418" s="220" t="s">
        <v>977</v>
      </c>
      <c r="G418" s="220">
        <v>1</v>
      </c>
      <c r="H418" s="220">
        <v>0</v>
      </c>
      <c r="I418" s="220">
        <v>0</v>
      </c>
      <c r="J418" s="220">
        <v>0</v>
      </c>
      <c r="K418" s="220">
        <v>0</v>
      </c>
      <c r="L418" s="220">
        <v>0</v>
      </c>
      <c r="M418" s="220"/>
      <c r="N418" s="220"/>
      <c r="O418" s="220"/>
      <c r="P418" s="220"/>
      <c r="Q418" s="220"/>
      <c r="R418" s="220"/>
      <c r="S418" s="220"/>
      <c r="T418" s="220"/>
      <c r="U418" s="220"/>
      <c r="V418" s="220">
        <v>1</v>
      </c>
      <c r="W418" s="220">
        <v>0</v>
      </c>
      <c r="X418" s="220"/>
      <c r="Y418" s="220">
        <v>74029.75</v>
      </c>
    </row>
    <row r="419" spans="2:25" s="194" customFormat="1">
      <c r="B419" s="537" t="s">
        <v>276</v>
      </c>
      <c r="C419" s="220" t="s">
        <v>1754</v>
      </c>
      <c r="D419" s="220" t="s">
        <v>1755</v>
      </c>
      <c r="E419" s="220" t="s">
        <v>1756</v>
      </c>
      <c r="F419" s="220" t="s">
        <v>977</v>
      </c>
      <c r="G419" s="220"/>
      <c r="H419" s="220"/>
      <c r="I419" s="220"/>
      <c r="J419" s="220"/>
      <c r="K419" s="220"/>
      <c r="L419" s="220">
        <v>20</v>
      </c>
      <c r="M419" s="220"/>
      <c r="N419" s="220">
        <v>240</v>
      </c>
      <c r="O419" s="220"/>
      <c r="P419" s="220"/>
      <c r="Q419" s="220"/>
      <c r="R419" s="220"/>
      <c r="S419" s="220"/>
      <c r="T419" s="220"/>
      <c r="U419" s="220"/>
      <c r="V419" s="220"/>
      <c r="W419" s="220">
        <v>240</v>
      </c>
      <c r="X419" s="220"/>
      <c r="Y419" s="220">
        <v>54895.619999999995</v>
      </c>
    </row>
    <row r="420" spans="2:25" s="194" customFormat="1">
      <c r="B420" s="537" t="s">
        <v>276</v>
      </c>
      <c r="C420" s="220" t="s">
        <v>1757</v>
      </c>
      <c r="D420" s="220" t="s">
        <v>1758</v>
      </c>
      <c r="E420" s="220" t="s">
        <v>1759</v>
      </c>
      <c r="F420" s="220" t="s">
        <v>977</v>
      </c>
      <c r="G420" s="220"/>
      <c r="H420" s="220"/>
      <c r="I420" s="220"/>
      <c r="J420" s="220"/>
      <c r="K420" s="220"/>
      <c r="L420" s="220">
        <v>20</v>
      </c>
      <c r="M420" s="220"/>
      <c r="N420" s="220">
        <v>240</v>
      </c>
      <c r="O420" s="220"/>
      <c r="P420" s="220"/>
      <c r="Q420" s="220"/>
      <c r="R420" s="220"/>
      <c r="S420" s="220"/>
      <c r="T420" s="220"/>
      <c r="U420" s="220"/>
      <c r="V420" s="220"/>
      <c r="W420" s="220">
        <v>240</v>
      </c>
      <c r="X420" s="220"/>
      <c r="Y420" s="220">
        <v>49266.429999999993</v>
      </c>
    </row>
    <row r="421" spans="2:25" s="194" customFormat="1">
      <c r="B421" s="537" t="s">
        <v>276</v>
      </c>
      <c r="C421" s="220" t="s">
        <v>1760</v>
      </c>
      <c r="D421" s="220" t="s">
        <v>1761</v>
      </c>
      <c r="E421" s="220" t="s">
        <v>1762</v>
      </c>
      <c r="F421" s="220" t="s">
        <v>977</v>
      </c>
      <c r="G421" s="220"/>
      <c r="H421" s="220"/>
      <c r="I421" s="220"/>
      <c r="J421" s="220"/>
      <c r="K421" s="220"/>
      <c r="L421" s="220">
        <v>20</v>
      </c>
      <c r="M421" s="220"/>
      <c r="N421" s="220">
        <v>240</v>
      </c>
      <c r="O421" s="220"/>
      <c r="P421" s="220"/>
      <c r="Q421" s="220"/>
      <c r="R421" s="220"/>
      <c r="S421" s="220"/>
      <c r="T421" s="220"/>
      <c r="U421" s="220"/>
      <c r="V421" s="220"/>
      <c r="W421" s="220">
        <v>240</v>
      </c>
      <c r="X421" s="220"/>
      <c r="Y421" s="220">
        <v>70948.289999999994</v>
      </c>
    </row>
    <row r="422" spans="2:25" s="194" customFormat="1">
      <c r="B422" s="537" t="s">
        <v>276</v>
      </c>
      <c r="C422" s="220" t="s">
        <v>1763</v>
      </c>
      <c r="D422" s="220" t="s">
        <v>1764</v>
      </c>
      <c r="E422" s="220" t="s">
        <v>1765</v>
      </c>
      <c r="F422" s="220" t="s">
        <v>977</v>
      </c>
      <c r="G422" s="220"/>
      <c r="H422" s="220"/>
      <c r="I422" s="220"/>
      <c r="J422" s="220"/>
      <c r="K422" s="220"/>
      <c r="L422" s="220">
        <v>18</v>
      </c>
      <c r="M422" s="220"/>
      <c r="N422" s="220">
        <v>216</v>
      </c>
      <c r="O422" s="220"/>
      <c r="P422" s="220"/>
      <c r="Q422" s="220"/>
      <c r="R422" s="220"/>
      <c r="S422" s="220"/>
      <c r="T422" s="220"/>
      <c r="U422" s="220"/>
      <c r="V422" s="220"/>
      <c r="W422" s="220">
        <v>216</v>
      </c>
      <c r="X422" s="220"/>
      <c r="Y422" s="220">
        <v>67371.850000000006</v>
      </c>
    </row>
    <row r="423" spans="2:25" s="194" customFormat="1">
      <c r="B423" s="537" t="s">
        <v>276</v>
      </c>
      <c r="C423" s="220" t="s">
        <v>1766</v>
      </c>
      <c r="D423" s="220" t="s">
        <v>1767</v>
      </c>
      <c r="E423" s="220" t="s">
        <v>1768</v>
      </c>
      <c r="F423" s="220" t="s">
        <v>977</v>
      </c>
      <c r="G423" s="220"/>
      <c r="H423" s="220"/>
      <c r="I423" s="220"/>
      <c r="J423" s="220"/>
      <c r="K423" s="220"/>
      <c r="L423" s="220">
        <v>20</v>
      </c>
      <c r="M423" s="220"/>
      <c r="N423" s="220">
        <v>240</v>
      </c>
      <c r="O423" s="220"/>
      <c r="P423" s="220"/>
      <c r="Q423" s="220"/>
      <c r="R423" s="220"/>
      <c r="S423" s="220"/>
      <c r="T423" s="220"/>
      <c r="U423" s="220"/>
      <c r="V423" s="220"/>
      <c r="W423" s="220">
        <v>240</v>
      </c>
      <c r="X423" s="220"/>
      <c r="Y423" s="220">
        <v>70948.289999999994</v>
      </c>
    </row>
    <row r="424" spans="2:25" s="194" customFormat="1">
      <c r="B424" s="537" t="s">
        <v>276</v>
      </c>
      <c r="C424" s="220" t="s">
        <v>1769</v>
      </c>
      <c r="D424" s="220" t="s">
        <v>1770</v>
      </c>
      <c r="E424" s="220" t="s">
        <v>1771</v>
      </c>
      <c r="F424" s="220" t="s">
        <v>977</v>
      </c>
      <c r="G424" s="220"/>
      <c r="H424" s="220"/>
      <c r="I424" s="220"/>
      <c r="J424" s="220"/>
      <c r="K424" s="220"/>
      <c r="L424" s="220">
        <v>19</v>
      </c>
      <c r="M424" s="220"/>
      <c r="N424" s="220">
        <v>228</v>
      </c>
      <c r="O424" s="220"/>
      <c r="P424" s="220"/>
      <c r="Q424" s="220"/>
      <c r="R424" s="220"/>
      <c r="S424" s="220"/>
      <c r="T424" s="220"/>
      <c r="U424" s="220"/>
      <c r="V424" s="220"/>
      <c r="W424" s="220">
        <v>228</v>
      </c>
      <c r="X424" s="220"/>
      <c r="Y424" s="220">
        <v>68831.87</v>
      </c>
    </row>
    <row r="425" spans="2:25" s="194" customFormat="1">
      <c r="B425" s="537" t="s">
        <v>276</v>
      </c>
      <c r="C425" s="220" t="s">
        <v>1772</v>
      </c>
      <c r="D425" s="220" t="s">
        <v>1773</v>
      </c>
      <c r="E425" s="220" t="s">
        <v>1774</v>
      </c>
      <c r="F425" s="220" t="s">
        <v>977</v>
      </c>
      <c r="G425" s="220"/>
      <c r="H425" s="220"/>
      <c r="I425" s="220"/>
      <c r="J425" s="220"/>
      <c r="K425" s="220"/>
      <c r="L425" s="220">
        <v>20</v>
      </c>
      <c r="M425" s="220"/>
      <c r="N425" s="220">
        <v>240</v>
      </c>
      <c r="O425" s="220"/>
      <c r="P425" s="220"/>
      <c r="Q425" s="220"/>
      <c r="R425" s="220"/>
      <c r="S425" s="220"/>
      <c r="T425" s="220"/>
      <c r="U425" s="220"/>
      <c r="V425" s="220"/>
      <c r="W425" s="220">
        <v>240</v>
      </c>
      <c r="X425" s="220"/>
      <c r="Y425" s="220">
        <v>69774.929999999993</v>
      </c>
    </row>
    <row r="426" spans="2:25" s="194" customFormat="1">
      <c r="B426" s="537" t="s">
        <v>276</v>
      </c>
      <c r="C426" s="220" t="s">
        <v>1775</v>
      </c>
      <c r="D426" s="220" t="s">
        <v>1776</v>
      </c>
      <c r="E426" s="220" t="s">
        <v>1777</v>
      </c>
      <c r="F426" s="220" t="s">
        <v>977</v>
      </c>
      <c r="G426" s="220"/>
      <c r="H426" s="220"/>
      <c r="I426" s="220"/>
      <c r="J426" s="220"/>
      <c r="K426" s="220"/>
      <c r="L426" s="220">
        <v>20</v>
      </c>
      <c r="M426" s="220"/>
      <c r="N426" s="220">
        <v>240</v>
      </c>
      <c r="O426" s="220"/>
      <c r="P426" s="220"/>
      <c r="Q426" s="220"/>
      <c r="R426" s="220"/>
      <c r="S426" s="220"/>
      <c r="T426" s="220"/>
      <c r="U426" s="220"/>
      <c r="V426" s="220"/>
      <c r="W426" s="220">
        <v>240</v>
      </c>
      <c r="X426" s="220"/>
      <c r="Y426" s="220">
        <v>69229.289999999994</v>
      </c>
    </row>
    <row r="427" spans="2:25" s="194" customFormat="1">
      <c r="B427" s="537" t="s">
        <v>276</v>
      </c>
      <c r="C427" s="220" t="s">
        <v>1778</v>
      </c>
      <c r="D427" s="220" t="s">
        <v>1779</v>
      </c>
      <c r="E427" s="220" t="s">
        <v>1780</v>
      </c>
      <c r="F427" s="220" t="s">
        <v>977</v>
      </c>
      <c r="G427" s="220"/>
      <c r="H427" s="220"/>
      <c r="I427" s="220"/>
      <c r="J427" s="220"/>
      <c r="K427" s="220"/>
      <c r="L427" s="220">
        <v>19</v>
      </c>
      <c r="M427" s="220"/>
      <c r="N427" s="220">
        <v>190</v>
      </c>
      <c r="O427" s="220"/>
      <c r="P427" s="220"/>
      <c r="Q427" s="220"/>
      <c r="R427" s="220"/>
      <c r="S427" s="220"/>
      <c r="T427" s="220"/>
      <c r="U427" s="220"/>
      <c r="V427" s="220"/>
      <c r="W427" s="220">
        <v>190</v>
      </c>
      <c r="X427" s="220"/>
      <c r="Y427" s="220">
        <v>43662.54</v>
      </c>
    </row>
    <row r="428" spans="2:25" s="194" customFormat="1">
      <c r="B428" s="537" t="s">
        <v>276</v>
      </c>
      <c r="C428" s="220" t="s">
        <v>1781</v>
      </c>
      <c r="D428" s="220" t="s">
        <v>1782</v>
      </c>
      <c r="E428" s="220" t="s">
        <v>1783</v>
      </c>
      <c r="F428" s="220" t="s">
        <v>977</v>
      </c>
      <c r="G428" s="220"/>
      <c r="H428" s="220"/>
      <c r="I428" s="220"/>
      <c r="J428" s="220"/>
      <c r="K428" s="220"/>
      <c r="L428" s="220">
        <v>20</v>
      </c>
      <c r="M428" s="220"/>
      <c r="N428" s="220">
        <v>240</v>
      </c>
      <c r="O428" s="220"/>
      <c r="P428" s="220"/>
      <c r="Q428" s="220"/>
      <c r="R428" s="220"/>
      <c r="S428" s="220"/>
      <c r="T428" s="220"/>
      <c r="U428" s="220"/>
      <c r="V428" s="220"/>
      <c r="W428" s="220">
        <v>240</v>
      </c>
      <c r="X428" s="220"/>
      <c r="Y428" s="220">
        <v>70948.289999999994</v>
      </c>
    </row>
    <row r="429" spans="2:25" s="194" customFormat="1">
      <c r="B429" s="537" t="s">
        <v>276</v>
      </c>
      <c r="C429" s="220" t="s">
        <v>1784</v>
      </c>
      <c r="D429" s="220" t="s">
        <v>1785</v>
      </c>
      <c r="E429" s="220" t="s">
        <v>1786</v>
      </c>
      <c r="F429" s="220" t="s">
        <v>977</v>
      </c>
      <c r="G429" s="220"/>
      <c r="H429" s="220"/>
      <c r="I429" s="220"/>
      <c r="J429" s="220"/>
      <c r="K429" s="220"/>
      <c r="L429" s="220">
        <v>20</v>
      </c>
      <c r="M429" s="220"/>
      <c r="N429" s="220">
        <v>240</v>
      </c>
      <c r="O429" s="220"/>
      <c r="P429" s="220"/>
      <c r="Q429" s="220"/>
      <c r="R429" s="220"/>
      <c r="S429" s="220"/>
      <c r="T429" s="220"/>
      <c r="U429" s="220"/>
      <c r="V429" s="220"/>
      <c r="W429" s="220">
        <v>240</v>
      </c>
      <c r="X429" s="220"/>
      <c r="Y429" s="220">
        <v>70948.289999999994</v>
      </c>
    </row>
    <row r="430" spans="2:25" s="194" customFormat="1">
      <c r="B430" s="537" t="s">
        <v>276</v>
      </c>
      <c r="C430" s="220" t="s">
        <v>1787</v>
      </c>
      <c r="D430" s="220" t="s">
        <v>1788</v>
      </c>
      <c r="E430" s="220" t="s">
        <v>1789</v>
      </c>
      <c r="F430" s="220" t="s">
        <v>977</v>
      </c>
      <c r="G430" s="220"/>
      <c r="H430" s="220"/>
      <c r="I430" s="220"/>
      <c r="J430" s="220"/>
      <c r="K430" s="220"/>
      <c r="L430" s="220">
        <v>20</v>
      </c>
      <c r="M430" s="220"/>
      <c r="N430" s="220">
        <v>240</v>
      </c>
      <c r="O430" s="220"/>
      <c r="P430" s="220"/>
      <c r="Q430" s="220"/>
      <c r="R430" s="220"/>
      <c r="S430" s="220"/>
      <c r="T430" s="220"/>
      <c r="U430" s="220"/>
      <c r="V430" s="220"/>
      <c r="W430" s="220">
        <v>240</v>
      </c>
      <c r="X430" s="220"/>
      <c r="Y430" s="220">
        <v>70948.289999999994</v>
      </c>
    </row>
    <row r="431" spans="2:25" s="194" customFormat="1">
      <c r="B431" s="537" t="s">
        <v>276</v>
      </c>
      <c r="C431" s="220" t="s">
        <v>1790</v>
      </c>
      <c r="D431" s="220" t="s">
        <v>1791</v>
      </c>
      <c r="E431" s="220" t="s">
        <v>1792</v>
      </c>
      <c r="F431" s="220" t="s">
        <v>977</v>
      </c>
      <c r="G431" s="220"/>
      <c r="H431" s="220"/>
      <c r="I431" s="220"/>
      <c r="J431" s="220"/>
      <c r="K431" s="220"/>
      <c r="L431" s="220">
        <v>19</v>
      </c>
      <c r="M431" s="220"/>
      <c r="N431" s="220">
        <v>19</v>
      </c>
      <c r="O431" s="220"/>
      <c r="P431" s="220"/>
      <c r="Q431" s="220"/>
      <c r="R431" s="220"/>
      <c r="S431" s="220"/>
      <c r="T431" s="220"/>
      <c r="U431" s="220"/>
      <c r="V431" s="220"/>
      <c r="W431" s="220">
        <v>0</v>
      </c>
      <c r="X431" s="220"/>
      <c r="Y431" s="220">
        <v>4144.28</v>
      </c>
    </row>
    <row r="432" spans="2:25" s="194" customFormat="1">
      <c r="B432" s="537" t="s">
        <v>276</v>
      </c>
      <c r="C432" s="220" t="s">
        <v>1793</v>
      </c>
      <c r="D432" s="220" t="s">
        <v>1794</v>
      </c>
      <c r="E432" s="220" t="s">
        <v>1795</v>
      </c>
      <c r="F432" s="220" t="s">
        <v>977</v>
      </c>
      <c r="G432" s="220"/>
      <c r="H432" s="220"/>
      <c r="I432" s="220"/>
      <c r="J432" s="220"/>
      <c r="K432" s="220"/>
      <c r="L432" s="220">
        <v>19</v>
      </c>
      <c r="M432" s="220"/>
      <c r="N432" s="220">
        <v>76</v>
      </c>
      <c r="O432" s="220"/>
      <c r="P432" s="220"/>
      <c r="Q432" s="220"/>
      <c r="R432" s="220"/>
      <c r="S432" s="220"/>
      <c r="T432" s="220"/>
      <c r="U432" s="220"/>
      <c r="V432" s="220"/>
      <c r="W432" s="220">
        <v>76</v>
      </c>
      <c r="X432" s="220"/>
      <c r="Y432" s="220">
        <v>17379.86</v>
      </c>
    </row>
    <row r="433" spans="2:25" s="194" customFormat="1">
      <c r="B433" s="537" t="s">
        <v>276</v>
      </c>
      <c r="C433" s="220" t="s">
        <v>1796</v>
      </c>
      <c r="D433" s="220" t="s">
        <v>1797</v>
      </c>
      <c r="E433" s="220" t="s">
        <v>1798</v>
      </c>
      <c r="F433" s="220" t="s">
        <v>977</v>
      </c>
      <c r="G433" s="220"/>
      <c r="H433" s="220"/>
      <c r="I433" s="220"/>
      <c r="J433" s="220"/>
      <c r="K433" s="220"/>
      <c r="L433" s="220">
        <v>20</v>
      </c>
      <c r="M433" s="220"/>
      <c r="N433" s="220">
        <v>40</v>
      </c>
      <c r="O433" s="220"/>
      <c r="P433" s="220"/>
      <c r="Q433" s="220"/>
      <c r="R433" s="220"/>
      <c r="S433" s="220"/>
      <c r="T433" s="220"/>
      <c r="U433" s="220"/>
      <c r="V433" s="220"/>
      <c r="W433" s="220">
        <v>40</v>
      </c>
      <c r="X433" s="220"/>
      <c r="Y433" s="220">
        <v>10294.710000000001</v>
      </c>
    </row>
    <row r="434" spans="2:25" s="194" customFormat="1">
      <c r="B434" s="537" t="s">
        <v>276</v>
      </c>
      <c r="C434" s="220" t="s">
        <v>1799</v>
      </c>
      <c r="D434" s="220" t="s">
        <v>1800</v>
      </c>
      <c r="E434" s="220" t="s">
        <v>1801</v>
      </c>
      <c r="F434" s="220" t="s">
        <v>977</v>
      </c>
      <c r="G434" s="220"/>
      <c r="H434" s="220"/>
      <c r="I434" s="220"/>
      <c r="J434" s="220"/>
      <c r="K434" s="220"/>
      <c r="L434" s="220">
        <v>20</v>
      </c>
      <c r="M434" s="220"/>
      <c r="N434" s="220">
        <v>240</v>
      </c>
      <c r="O434" s="220"/>
      <c r="P434" s="220"/>
      <c r="Q434" s="220"/>
      <c r="R434" s="220"/>
      <c r="S434" s="220"/>
      <c r="T434" s="220"/>
      <c r="U434" s="220"/>
      <c r="V434" s="220"/>
      <c r="W434" s="220">
        <v>240</v>
      </c>
      <c r="X434" s="220"/>
      <c r="Y434" s="220">
        <v>70948.289999999994</v>
      </c>
    </row>
    <row r="435" spans="2:25" s="194" customFormat="1">
      <c r="B435" s="537" t="s">
        <v>276</v>
      </c>
      <c r="C435" s="220" t="s">
        <v>1802</v>
      </c>
      <c r="D435" s="220" t="s">
        <v>1803</v>
      </c>
      <c r="E435" s="220" t="s">
        <v>1804</v>
      </c>
      <c r="F435" s="220" t="s">
        <v>977</v>
      </c>
      <c r="G435" s="220"/>
      <c r="H435" s="220"/>
      <c r="I435" s="220"/>
      <c r="J435" s="220"/>
      <c r="K435" s="220"/>
      <c r="L435" s="220">
        <v>20</v>
      </c>
      <c r="M435" s="220"/>
      <c r="N435" s="220">
        <v>240</v>
      </c>
      <c r="O435" s="220"/>
      <c r="P435" s="220"/>
      <c r="Q435" s="220"/>
      <c r="R435" s="220"/>
      <c r="S435" s="220"/>
      <c r="T435" s="220"/>
      <c r="U435" s="220"/>
      <c r="V435" s="220"/>
      <c r="W435" s="220">
        <v>240</v>
      </c>
      <c r="X435" s="220"/>
      <c r="Y435" s="220">
        <v>70948.289999999994</v>
      </c>
    </row>
    <row r="436" spans="2:25" s="194" customFormat="1">
      <c r="B436" s="537" t="s">
        <v>276</v>
      </c>
      <c r="C436" s="220" t="s">
        <v>1805</v>
      </c>
      <c r="D436" s="220" t="s">
        <v>1806</v>
      </c>
      <c r="E436" s="220" t="s">
        <v>1807</v>
      </c>
      <c r="F436" s="220" t="s">
        <v>977</v>
      </c>
      <c r="G436" s="220"/>
      <c r="H436" s="220"/>
      <c r="I436" s="220"/>
      <c r="J436" s="220"/>
      <c r="K436" s="220"/>
      <c r="L436" s="220">
        <v>20</v>
      </c>
      <c r="M436" s="220"/>
      <c r="N436" s="220">
        <v>240</v>
      </c>
      <c r="O436" s="220"/>
      <c r="P436" s="220"/>
      <c r="Q436" s="220"/>
      <c r="R436" s="220"/>
      <c r="S436" s="220"/>
      <c r="T436" s="220"/>
      <c r="U436" s="220"/>
      <c r="V436" s="220"/>
      <c r="W436" s="220">
        <v>240</v>
      </c>
      <c r="X436" s="220"/>
      <c r="Y436" s="220">
        <v>68838.45</v>
      </c>
    </row>
    <row r="437" spans="2:25" s="194" customFormat="1">
      <c r="B437" s="537" t="s">
        <v>276</v>
      </c>
      <c r="C437" s="220" t="s">
        <v>1808</v>
      </c>
      <c r="D437" s="220" t="s">
        <v>1809</v>
      </c>
      <c r="E437" s="220" t="s">
        <v>1810</v>
      </c>
      <c r="F437" s="220" t="s">
        <v>977</v>
      </c>
      <c r="G437" s="220"/>
      <c r="H437" s="220"/>
      <c r="I437" s="220"/>
      <c r="J437" s="220"/>
      <c r="K437" s="220"/>
      <c r="L437" s="220">
        <v>20</v>
      </c>
      <c r="M437" s="220"/>
      <c r="N437" s="220">
        <v>240</v>
      </c>
      <c r="O437" s="220"/>
      <c r="P437" s="220"/>
      <c r="Q437" s="220"/>
      <c r="R437" s="220"/>
      <c r="S437" s="220"/>
      <c r="T437" s="220"/>
      <c r="U437" s="220"/>
      <c r="V437" s="220"/>
      <c r="W437" s="220">
        <v>240</v>
      </c>
      <c r="X437" s="220"/>
      <c r="Y437" s="220">
        <v>70557.17</v>
      </c>
    </row>
    <row r="438" spans="2:25" s="194" customFormat="1">
      <c r="B438" s="537" t="s">
        <v>276</v>
      </c>
      <c r="C438" s="220" t="s">
        <v>1811</v>
      </c>
      <c r="D438" s="220" t="s">
        <v>1812</v>
      </c>
      <c r="E438" s="220" t="s">
        <v>1813</v>
      </c>
      <c r="F438" s="220" t="s">
        <v>977</v>
      </c>
      <c r="G438" s="220"/>
      <c r="H438" s="220"/>
      <c r="I438" s="220"/>
      <c r="J438" s="220"/>
      <c r="K438" s="220"/>
      <c r="L438" s="220">
        <v>20</v>
      </c>
      <c r="M438" s="220"/>
      <c r="N438" s="220">
        <v>240</v>
      </c>
      <c r="O438" s="220"/>
      <c r="P438" s="220"/>
      <c r="Q438" s="220"/>
      <c r="R438" s="220"/>
      <c r="S438" s="220"/>
      <c r="T438" s="220"/>
      <c r="U438" s="220"/>
      <c r="V438" s="220"/>
      <c r="W438" s="220">
        <v>240</v>
      </c>
      <c r="X438" s="220"/>
      <c r="Y438" s="220">
        <v>70948.289999999994</v>
      </c>
    </row>
    <row r="439" spans="2:25" s="194" customFormat="1">
      <c r="B439" s="537" t="s">
        <v>276</v>
      </c>
      <c r="C439" s="220" t="s">
        <v>1814</v>
      </c>
      <c r="D439" s="220" t="s">
        <v>1815</v>
      </c>
      <c r="E439" s="220" t="s">
        <v>1816</v>
      </c>
      <c r="F439" s="220" t="s">
        <v>977</v>
      </c>
      <c r="G439" s="220"/>
      <c r="H439" s="220"/>
      <c r="I439" s="220"/>
      <c r="J439" s="220"/>
      <c r="K439" s="220"/>
      <c r="L439" s="220">
        <v>20</v>
      </c>
      <c r="M439" s="220"/>
      <c r="N439" s="220">
        <v>240</v>
      </c>
      <c r="O439" s="220"/>
      <c r="P439" s="220"/>
      <c r="Q439" s="220"/>
      <c r="R439" s="220"/>
      <c r="S439" s="220"/>
      <c r="T439" s="220"/>
      <c r="U439" s="220"/>
      <c r="V439" s="220"/>
      <c r="W439" s="220">
        <v>240</v>
      </c>
      <c r="X439" s="220"/>
      <c r="Y439" s="220">
        <v>70948.289999999994</v>
      </c>
    </row>
    <row r="440" spans="2:25" s="194" customFormat="1">
      <c r="B440" s="537" t="s">
        <v>276</v>
      </c>
      <c r="C440" s="220" t="s">
        <v>1817</v>
      </c>
      <c r="D440" s="220" t="s">
        <v>1818</v>
      </c>
      <c r="E440" s="220" t="s">
        <v>1819</v>
      </c>
      <c r="F440" s="220" t="s">
        <v>977</v>
      </c>
      <c r="G440" s="220"/>
      <c r="H440" s="220"/>
      <c r="I440" s="220"/>
      <c r="J440" s="220"/>
      <c r="K440" s="220"/>
      <c r="L440" s="220">
        <v>20</v>
      </c>
      <c r="M440" s="220"/>
      <c r="N440" s="220">
        <v>240</v>
      </c>
      <c r="O440" s="220"/>
      <c r="P440" s="220"/>
      <c r="Q440" s="220"/>
      <c r="R440" s="220"/>
      <c r="S440" s="220"/>
      <c r="T440" s="220"/>
      <c r="U440" s="220"/>
      <c r="V440" s="220"/>
      <c r="W440" s="220">
        <v>240</v>
      </c>
      <c r="X440" s="220"/>
      <c r="Y440" s="220">
        <v>65564.2</v>
      </c>
    </row>
    <row r="441" spans="2:25" s="194" customFormat="1">
      <c r="B441" s="537" t="s">
        <v>276</v>
      </c>
      <c r="C441" s="220" t="s">
        <v>1820</v>
      </c>
      <c r="D441" s="220" t="s">
        <v>1821</v>
      </c>
      <c r="E441" s="220" t="s">
        <v>1822</v>
      </c>
      <c r="F441" s="220" t="s">
        <v>977</v>
      </c>
      <c r="G441" s="220"/>
      <c r="H441" s="220"/>
      <c r="I441" s="220"/>
      <c r="J441" s="220"/>
      <c r="K441" s="220"/>
      <c r="L441" s="220">
        <v>17</v>
      </c>
      <c r="M441" s="220"/>
      <c r="N441" s="220">
        <v>204</v>
      </c>
      <c r="O441" s="220"/>
      <c r="P441" s="220"/>
      <c r="Q441" s="220"/>
      <c r="R441" s="220"/>
      <c r="S441" s="220"/>
      <c r="T441" s="220"/>
      <c r="U441" s="220"/>
      <c r="V441" s="220"/>
      <c r="W441" s="220">
        <v>204</v>
      </c>
      <c r="X441" s="220"/>
      <c r="Y441" s="220">
        <v>60002.22</v>
      </c>
    </row>
    <row r="442" spans="2:25" s="194" customFormat="1">
      <c r="B442" s="537" t="s">
        <v>276</v>
      </c>
      <c r="C442" s="220" t="s">
        <v>1675</v>
      </c>
      <c r="D442" s="220" t="s">
        <v>1676</v>
      </c>
      <c r="E442" s="220" t="s">
        <v>1823</v>
      </c>
      <c r="F442" s="220" t="s">
        <v>977</v>
      </c>
      <c r="G442" s="220"/>
      <c r="H442" s="220"/>
      <c r="I442" s="220"/>
      <c r="J442" s="220"/>
      <c r="K442" s="220"/>
      <c r="L442" s="220">
        <v>20</v>
      </c>
      <c r="M442" s="220"/>
      <c r="N442" s="220">
        <v>160</v>
      </c>
      <c r="O442" s="220"/>
      <c r="P442" s="220"/>
      <c r="Q442" s="220"/>
      <c r="R442" s="220"/>
      <c r="S442" s="220"/>
      <c r="T442" s="220"/>
      <c r="U442" s="220"/>
      <c r="V442" s="220"/>
      <c r="W442" s="220">
        <v>160</v>
      </c>
      <c r="X442" s="220"/>
      <c r="Y442" s="220">
        <v>32679.96</v>
      </c>
    </row>
    <row r="443" spans="2:25" s="194" customFormat="1">
      <c r="B443" s="537" t="s">
        <v>276</v>
      </c>
      <c r="C443" s="220" t="s">
        <v>1824</v>
      </c>
      <c r="D443" s="220" t="s">
        <v>1825</v>
      </c>
      <c r="E443" s="220" t="s">
        <v>1826</v>
      </c>
      <c r="F443" s="220" t="s">
        <v>977</v>
      </c>
      <c r="G443" s="220"/>
      <c r="H443" s="220"/>
      <c r="I443" s="220"/>
      <c r="J443" s="220"/>
      <c r="K443" s="220"/>
      <c r="L443" s="220">
        <v>16</v>
      </c>
      <c r="M443" s="220"/>
      <c r="N443" s="220">
        <v>160</v>
      </c>
      <c r="O443" s="220"/>
      <c r="P443" s="220"/>
      <c r="Q443" s="220"/>
      <c r="R443" s="220"/>
      <c r="S443" s="220"/>
      <c r="T443" s="220"/>
      <c r="U443" s="220"/>
      <c r="V443" s="220"/>
      <c r="W443" s="220">
        <v>160</v>
      </c>
      <c r="X443" s="220"/>
      <c r="Y443" s="220">
        <v>31387.439999999995</v>
      </c>
    </row>
    <row r="444" spans="2:25" s="194" customFormat="1">
      <c r="B444" s="537" t="s">
        <v>276</v>
      </c>
      <c r="C444" s="220" t="s">
        <v>1827</v>
      </c>
      <c r="D444" s="220" t="s">
        <v>1828</v>
      </c>
      <c r="E444" s="220" t="s">
        <v>1829</v>
      </c>
      <c r="F444" s="220" t="s">
        <v>977</v>
      </c>
      <c r="G444" s="220"/>
      <c r="H444" s="220"/>
      <c r="I444" s="220"/>
      <c r="J444" s="220"/>
      <c r="K444" s="220"/>
      <c r="L444" s="220">
        <v>20</v>
      </c>
      <c r="M444" s="220"/>
      <c r="N444" s="220">
        <v>240</v>
      </c>
      <c r="O444" s="220"/>
      <c r="P444" s="220"/>
      <c r="Q444" s="220"/>
      <c r="R444" s="220"/>
      <c r="S444" s="220"/>
      <c r="T444" s="220"/>
      <c r="U444" s="220"/>
      <c r="V444" s="220"/>
      <c r="W444" s="220">
        <v>240</v>
      </c>
      <c r="X444" s="220"/>
      <c r="Y444" s="220">
        <v>70948.289999999994</v>
      </c>
    </row>
    <row r="445" spans="2:25" s="194" customFormat="1">
      <c r="B445" s="537" t="s">
        <v>276</v>
      </c>
      <c r="C445" s="220" t="s">
        <v>1830</v>
      </c>
      <c r="D445" s="220" t="s">
        <v>1831</v>
      </c>
      <c r="E445" s="220" t="s">
        <v>1832</v>
      </c>
      <c r="F445" s="220" t="s">
        <v>977</v>
      </c>
      <c r="G445" s="220"/>
      <c r="H445" s="220"/>
      <c r="I445" s="220"/>
      <c r="J445" s="220"/>
      <c r="K445" s="220"/>
      <c r="L445" s="220">
        <v>20</v>
      </c>
      <c r="M445" s="220"/>
      <c r="N445" s="220">
        <v>240</v>
      </c>
      <c r="O445" s="220"/>
      <c r="P445" s="220"/>
      <c r="Q445" s="220"/>
      <c r="R445" s="220"/>
      <c r="S445" s="220"/>
      <c r="T445" s="220"/>
      <c r="U445" s="220"/>
      <c r="V445" s="220"/>
      <c r="W445" s="220">
        <v>240</v>
      </c>
      <c r="X445" s="220"/>
      <c r="Y445" s="220">
        <v>70948.289999999994</v>
      </c>
    </row>
    <row r="446" spans="2:25" s="194" customFormat="1">
      <c r="B446" s="537" t="s">
        <v>276</v>
      </c>
      <c r="C446" s="220" t="s">
        <v>1833</v>
      </c>
      <c r="D446" s="220" t="s">
        <v>1834</v>
      </c>
      <c r="E446" s="220" t="s">
        <v>1835</v>
      </c>
      <c r="F446" s="220" t="s">
        <v>977</v>
      </c>
      <c r="G446" s="220"/>
      <c r="H446" s="220"/>
      <c r="I446" s="220"/>
      <c r="J446" s="220"/>
      <c r="K446" s="220"/>
      <c r="L446" s="220">
        <v>20</v>
      </c>
      <c r="M446" s="220"/>
      <c r="N446" s="220">
        <v>240</v>
      </c>
      <c r="O446" s="220"/>
      <c r="P446" s="220"/>
      <c r="Q446" s="220"/>
      <c r="R446" s="220"/>
      <c r="S446" s="220"/>
      <c r="T446" s="220"/>
      <c r="U446" s="220"/>
      <c r="V446" s="220"/>
      <c r="W446" s="220">
        <v>240</v>
      </c>
      <c r="X446" s="220"/>
      <c r="Y446" s="220">
        <v>70948.289999999994</v>
      </c>
    </row>
    <row r="447" spans="2:25" s="194" customFormat="1">
      <c r="B447" s="537" t="s">
        <v>276</v>
      </c>
      <c r="C447" s="220" t="s">
        <v>1836</v>
      </c>
      <c r="D447" s="220" t="s">
        <v>1837</v>
      </c>
      <c r="E447" s="220" t="s">
        <v>1838</v>
      </c>
      <c r="F447" s="220" t="s">
        <v>977</v>
      </c>
      <c r="G447" s="220"/>
      <c r="H447" s="220"/>
      <c r="I447" s="220"/>
      <c r="J447" s="220"/>
      <c r="K447" s="220"/>
      <c r="L447" s="220">
        <v>20</v>
      </c>
      <c r="M447" s="220"/>
      <c r="N447" s="220">
        <v>240</v>
      </c>
      <c r="O447" s="220"/>
      <c r="P447" s="220"/>
      <c r="Q447" s="220"/>
      <c r="R447" s="220"/>
      <c r="S447" s="220"/>
      <c r="T447" s="220"/>
      <c r="U447" s="220"/>
      <c r="V447" s="220"/>
      <c r="W447" s="220">
        <v>240</v>
      </c>
      <c r="X447" s="220"/>
      <c r="Y447" s="220">
        <v>50148.049999999988</v>
      </c>
    </row>
    <row r="448" spans="2:25" s="194" customFormat="1">
      <c r="B448" s="537" t="s">
        <v>276</v>
      </c>
      <c r="C448" s="220" t="s">
        <v>1839</v>
      </c>
      <c r="D448" s="220" t="s">
        <v>1840</v>
      </c>
      <c r="E448" s="220" t="s">
        <v>1841</v>
      </c>
      <c r="F448" s="220" t="s">
        <v>977</v>
      </c>
      <c r="G448" s="220"/>
      <c r="H448" s="220"/>
      <c r="I448" s="220"/>
      <c r="J448" s="220"/>
      <c r="K448" s="220"/>
      <c r="L448" s="220">
        <v>19</v>
      </c>
      <c r="M448" s="220"/>
      <c r="N448" s="220">
        <v>228</v>
      </c>
      <c r="O448" s="220"/>
      <c r="P448" s="220"/>
      <c r="Q448" s="220"/>
      <c r="R448" s="220"/>
      <c r="S448" s="220"/>
      <c r="T448" s="220"/>
      <c r="U448" s="220"/>
      <c r="V448" s="220"/>
      <c r="W448" s="220">
        <v>228</v>
      </c>
      <c r="X448" s="220"/>
      <c r="Y448" s="220">
        <v>61836.139999999985</v>
      </c>
    </row>
    <row r="449" spans="2:25" s="194" customFormat="1">
      <c r="B449" s="537" t="s">
        <v>276</v>
      </c>
      <c r="C449" s="220" t="s">
        <v>1842</v>
      </c>
      <c r="D449" s="220" t="s">
        <v>1843</v>
      </c>
      <c r="E449" s="220" t="s">
        <v>1844</v>
      </c>
      <c r="F449" s="220" t="s">
        <v>977</v>
      </c>
      <c r="G449" s="220"/>
      <c r="H449" s="220"/>
      <c r="I449" s="220"/>
      <c r="J449" s="220"/>
      <c r="K449" s="220"/>
      <c r="L449" s="220">
        <v>17</v>
      </c>
      <c r="M449" s="220"/>
      <c r="N449" s="220">
        <v>152</v>
      </c>
      <c r="O449" s="220"/>
      <c r="P449" s="220"/>
      <c r="Q449" s="220"/>
      <c r="R449" s="220"/>
      <c r="S449" s="220"/>
      <c r="T449" s="220"/>
      <c r="U449" s="220"/>
      <c r="V449" s="220"/>
      <c r="W449" s="220">
        <v>152</v>
      </c>
      <c r="X449" s="220"/>
      <c r="Y449" s="220">
        <v>27350.37</v>
      </c>
    </row>
    <row r="450" spans="2:25" s="194" customFormat="1">
      <c r="B450" s="537" t="s">
        <v>276</v>
      </c>
      <c r="C450" s="220" t="s">
        <v>1845</v>
      </c>
      <c r="D450" s="220" t="s">
        <v>1846</v>
      </c>
      <c r="E450" s="220" t="s">
        <v>1847</v>
      </c>
      <c r="F450" s="220" t="s">
        <v>977</v>
      </c>
      <c r="G450" s="220"/>
      <c r="H450" s="220"/>
      <c r="I450" s="220"/>
      <c r="J450" s="220"/>
      <c r="K450" s="220"/>
      <c r="L450" s="220">
        <v>20</v>
      </c>
      <c r="M450" s="220"/>
      <c r="N450" s="220">
        <v>240</v>
      </c>
      <c r="O450" s="220"/>
      <c r="P450" s="220"/>
      <c r="Q450" s="220"/>
      <c r="R450" s="220"/>
      <c r="S450" s="220"/>
      <c r="T450" s="220"/>
      <c r="U450" s="220"/>
      <c r="V450" s="220"/>
      <c r="W450" s="220">
        <v>240</v>
      </c>
      <c r="X450" s="220"/>
      <c r="Y450" s="220">
        <v>70948.289999999994</v>
      </c>
    </row>
    <row r="451" spans="2:25" s="194" customFormat="1">
      <c r="B451" s="537" t="s">
        <v>276</v>
      </c>
      <c r="C451" s="220" t="s">
        <v>1848</v>
      </c>
      <c r="D451" s="220" t="s">
        <v>1849</v>
      </c>
      <c r="E451" s="220" t="s">
        <v>1850</v>
      </c>
      <c r="F451" s="220" t="s">
        <v>977</v>
      </c>
      <c r="G451" s="220"/>
      <c r="H451" s="220"/>
      <c r="I451" s="220"/>
      <c r="J451" s="220"/>
      <c r="K451" s="220"/>
      <c r="L451" s="220">
        <v>20</v>
      </c>
      <c r="M451" s="220"/>
      <c r="N451" s="220">
        <v>240</v>
      </c>
      <c r="O451" s="220"/>
      <c r="P451" s="220"/>
      <c r="Q451" s="220"/>
      <c r="R451" s="220"/>
      <c r="S451" s="220"/>
      <c r="T451" s="220"/>
      <c r="U451" s="220"/>
      <c r="V451" s="220"/>
      <c r="W451" s="220">
        <v>240</v>
      </c>
      <c r="X451" s="220"/>
      <c r="Y451" s="220">
        <v>70948.289999999994</v>
      </c>
    </row>
    <row r="452" spans="2:25" s="194" customFormat="1">
      <c r="B452" s="537" t="s">
        <v>276</v>
      </c>
      <c r="C452" s="220" t="s">
        <v>1851</v>
      </c>
      <c r="D452" s="220" t="s">
        <v>1852</v>
      </c>
      <c r="E452" s="220" t="s">
        <v>1853</v>
      </c>
      <c r="F452" s="220" t="s">
        <v>977</v>
      </c>
      <c r="G452" s="220"/>
      <c r="H452" s="220"/>
      <c r="I452" s="220"/>
      <c r="J452" s="220"/>
      <c r="K452" s="220"/>
      <c r="L452" s="220">
        <v>20</v>
      </c>
      <c r="M452" s="220"/>
      <c r="N452" s="220">
        <v>240</v>
      </c>
      <c r="O452" s="220"/>
      <c r="P452" s="220"/>
      <c r="Q452" s="220"/>
      <c r="R452" s="220"/>
      <c r="S452" s="220"/>
      <c r="T452" s="220"/>
      <c r="U452" s="220"/>
      <c r="V452" s="220"/>
      <c r="W452" s="220">
        <v>240</v>
      </c>
      <c r="X452" s="220"/>
      <c r="Y452" s="220">
        <v>70948.289999999994</v>
      </c>
    </row>
    <row r="453" spans="2:25" s="194" customFormat="1">
      <c r="B453" s="537" t="s">
        <v>276</v>
      </c>
      <c r="C453" s="220" t="s">
        <v>1854</v>
      </c>
      <c r="D453" s="220" t="s">
        <v>1855</v>
      </c>
      <c r="E453" s="220" t="s">
        <v>1856</v>
      </c>
      <c r="F453" s="220" t="s">
        <v>977</v>
      </c>
      <c r="G453" s="220"/>
      <c r="H453" s="220"/>
      <c r="I453" s="220"/>
      <c r="J453" s="220"/>
      <c r="K453" s="220"/>
      <c r="L453" s="220">
        <v>18</v>
      </c>
      <c r="M453" s="220"/>
      <c r="N453" s="220">
        <v>216</v>
      </c>
      <c r="O453" s="220"/>
      <c r="P453" s="220"/>
      <c r="Q453" s="220"/>
      <c r="R453" s="220"/>
      <c r="S453" s="220"/>
      <c r="T453" s="220"/>
      <c r="U453" s="220"/>
      <c r="V453" s="220"/>
      <c r="W453" s="220">
        <v>216</v>
      </c>
      <c r="X453" s="220"/>
      <c r="Y453" s="220">
        <v>62209.359999999993</v>
      </c>
    </row>
    <row r="454" spans="2:25" s="194" customFormat="1">
      <c r="B454" s="537" t="s">
        <v>276</v>
      </c>
      <c r="C454" s="220" t="s">
        <v>1857</v>
      </c>
      <c r="D454" s="220" t="s">
        <v>1858</v>
      </c>
      <c r="E454" s="220" t="s">
        <v>1859</v>
      </c>
      <c r="F454" s="220" t="s">
        <v>977</v>
      </c>
      <c r="G454" s="220"/>
      <c r="H454" s="220"/>
      <c r="I454" s="220"/>
      <c r="J454" s="220"/>
      <c r="K454" s="220"/>
      <c r="L454" s="220">
        <v>20</v>
      </c>
      <c r="M454" s="220"/>
      <c r="N454" s="220">
        <v>240</v>
      </c>
      <c r="O454" s="220"/>
      <c r="P454" s="220"/>
      <c r="Q454" s="220"/>
      <c r="R454" s="220"/>
      <c r="S454" s="220"/>
      <c r="T454" s="220"/>
      <c r="U454" s="220"/>
      <c r="V454" s="220"/>
      <c r="W454" s="220">
        <v>240</v>
      </c>
      <c r="X454" s="220"/>
      <c r="Y454" s="220">
        <v>61921.289999999986</v>
      </c>
    </row>
    <row r="455" spans="2:25" s="194" customFormat="1">
      <c r="B455" s="537" t="s">
        <v>276</v>
      </c>
      <c r="C455" s="220" t="s">
        <v>1860</v>
      </c>
      <c r="D455" s="220" t="s">
        <v>1861</v>
      </c>
      <c r="E455" s="220" t="s">
        <v>1862</v>
      </c>
      <c r="F455" s="220" t="s">
        <v>977</v>
      </c>
      <c r="G455" s="220"/>
      <c r="H455" s="220"/>
      <c r="I455" s="220"/>
      <c r="J455" s="220"/>
      <c r="K455" s="220"/>
      <c r="L455" s="220">
        <v>17</v>
      </c>
      <c r="M455" s="220"/>
      <c r="N455" s="220">
        <v>204</v>
      </c>
      <c r="O455" s="220"/>
      <c r="P455" s="220"/>
      <c r="Q455" s="220"/>
      <c r="R455" s="220"/>
      <c r="S455" s="220"/>
      <c r="T455" s="220"/>
      <c r="U455" s="220"/>
      <c r="V455" s="220"/>
      <c r="W455" s="220">
        <v>204</v>
      </c>
      <c r="X455" s="220"/>
      <c r="Y455" s="220">
        <v>66649.539999999994</v>
      </c>
    </row>
    <row r="456" spans="2:25" s="194" customFormat="1">
      <c r="B456" s="537" t="s">
        <v>276</v>
      </c>
      <c r="C456" s="220" t="s">
        <v>1863</v>
      </c>
      <c r="D456" s="220" t="s">
        <v>1864</v>
      </c>
      <c r="E456" s="220" t="s">
        <v>1865</v>
      </c>
      <c r="F456" s="220" t="s">
        <v>977</v>
      </c>
      <c r="G456" s="220"/>
      <c r="H456" s="220"/>
      <c r="I456" s="220"/>
      <c r="J456" s="220"/>
      <c r="K456" s="220"/>
      <c r="L456" s="220">
        <v>20</v>
      </c>
      <c r="M456" s="220"/>
      <c r="N456" s="220">
        <v>155</v>
      </c>
      <c r="O456" s="220"/>
      <c r="P456" s="220"/>
      <c r="Q456" s="220"/>
      <c r="R456" s="220"/>
      <c r="S456" s="220"/>
      <c r="T456" s="220"/>
      <c r="U456" s="220"/>
      <c r="V456" s="220"/>
      <c r="W456" s="220">
        <v>155</v>
      </c>
      <c r="X456" s="220"/>
      <c r="Y456" s="220">
        <v>44184.95</v>
      </c>
    </row>
    <row r="457" spans="2:25" s="194" customFormat="1">
      <c r="B457" s="537" t="s">
        <v>276</v>
      </c>
      <c r="C457" s="220" t="s">
        <v>1830</v>
      </c>
      <c r="D457" s="220" t="s">
        <v>1831</v>
      </c>
      <c r="E457" s="220" t="s">
        <v>1866</v>
      </c>
      <c r="F457" s="220" t="s">
        <v>977</v>
      </c>
      <c r="G457" s="220"/>
      <c r="H457" s="220"/>
      <c r="I457" s="220"/>
      <c r="J457" s="220"/>
      <c r="K457" s="220"/>
      <c r="L457" s="220">
        <v>20</v>
      </c>
      <c r="M457" s="220"/>
      <c r="N457" s="220">
        <v>200</v>
      </c>
      <c r="O457" s="220"/>
      <c r="P457" s="220"/>
      <c r="Q457" s="220"/>
      <c r="R457" s="220"/>
      <c r="S457" s="220"/>
      <c r="T457" s="220"/>
      <c r="U457" s="220"/>
      <c r="V457" s="220"/>
      <c r="W457" s="220">
        <v>200</v>
      </c>
      <c r="X457" s="220"/>
      <c r="Y457" s="220">
        <v>45776.7</v>
      </c>
    </row>
    <row r="458" spans="2:25" s="194" customFormat="1">
      <c r="B458" s="537" t="s">
        <v>276</v>
      </c>
      <c r="C458" s="220" t="s">
        <v>1867</v>
      </c>
      <c r="D458" s="220" t="s">
        <v>1868</v>
      </c>
      <c r="E458" s="220" t="s">
        <v>1869</v>
      </c>
      <c r="F458" s="220" t="s">
        <v>977</v>
      </c>
      <c r="G458" s="220"/>
      <c r="H458" s="220"/>
      <c r="I458" s="220"/>
      <c r="J458" s="220"/>
      <c r="K458" s="220"/>
      <c r="L458" s="220">
        <v>20</v>
      </c>
      <c r="M458" s="220"/>
      <c r="N458" s="220">
        <v>240</v>
      </c>
      <c r="O458" s="220"/>
      <c r="P458" s="220"/>
      <c r="Q458" s="220"/>
      <c r="R458" s="220"/>
      <c r="S458" s="220"/>
      <c r="T458" s="220"/>
      <c r="U458" s="220"/>
      <c r="V458" s="220"/>
      <c r="W458" s="220">
        <v>240</v>
      </c>
      <c r="X458" s="220"/>
      <c r="Y458" s="220">
        <v>70948.289999999994</v>
      </c>
    </row>
    <row r="459" spans="2:25" s="194" customFormat="1">
      <c r="B459" s="537" t="s">
        <v>276</v>
      </c>
      <c r="C459" s="220" t="s">
        <v>1870</v>
      </c>
      <c r="D459" s="220" t="s">
        <v>1871</v>
      </c>
      <c r="E459" s="220" t="s">
        <v>1872</v>
      </c>
      <c r="F459" s="220" t="s">
        <v>977</v>
      </c>
      <c r="G459" s="220"/>
      <c r="H459" s="220"/>
      <c r="I459" s="220"/>
      <c r="J459" s="220"/>
      <c r="K459" s="220"/>
      <c r="L459" s="220">
        <v>17</v>
      </c>
      <c r="M459" s="220"/>
      <c r="N459" s="220">
        <v>204</v>
      </c>
      <c r="O459" s="220"/>
      <c r="P459" s="220"/>
      <c r="Q459" s="220"/>
      <c r="R459" s="220"/>
      <c r="S459" s="220"/>
      <c r="T459" s="220"/>
      <c r="U459" s="220"/>
      <c r="V459" s="220"/>
      <c r="W459" s="220">
        <v>204</v>
      </c>
      <c r="X459" s="220"/>
      <c r="Y459" s="220">
        <v>55952.570000000007</v>
      </c>
    </row>
    <row r="460" spans="2:25" s="194" customFormat="1">
      <c r="B460" s="537" t="s">
        <v>276</v>
      </c>
      <c r="C460" s="220" t="s">
        <v>1873</v>
      </c>
      <c r="D460" s="220" t="s">
        <v>1874</v>
      </c>
      <c r="E460" s="220" t="s">
        <v>1875</v>
      </c>
      <c r="F460" s="220" t="s">
        <v>977</v>
      </c>
      <c r="G460" s="220"/>
      <c r="H460" s="220"/>
      <c r="I460" s="220"/>
      <c r="J460" s="220"/>
      <c r="K460" s="220"/>
      <c r="L460" s="220">
        <v>20</v>
      </c>
      <c r="M460" s="220"/>
      <c r="N460" s="220">
        <v>240</v>
      </c>
      <c r="O460" s="220"/>
      <c r="P460" s="220"/>
      <c r="Q460" s="220"/>
      <c r="R460" s="220"/>
      <c r="S460" s="220"/>
      <c r="T460" s="220"/>
      <c r="U460" s="220"/>
      <c r="V460" s="220"/>
      <c r="W460" s="220">
        <v>240</v>
      </c>
      <c r="X460" s="220"/>
      <c r="Y460" s="220">
        <v>70948.289999999994</v>
      </c>
    </row>
    <row r="461" spans="2:25" s="194" customFormat="1">
      <c r="B461" s="537" t="s">
        <v>276</v>
      </c>
      <c r="C461" s="220" t="s">
        <v>1876</v>
      </c>
      <c r="D461" s="220" t="s">
        <v>1877</v>
      </c>
      <c r="E461" s="220" t="s">
        <v>1878</v>
      </c>
      <c r="F461" s="220" t="s">
        <v>977</v>
      </c>
      <c r="G461" s="220"/>
      <c r="H461" s="220"/>
      <c r="I461" s="220"/>
      <c r="J461" s="220"/>
      <c r="K461" s="220"/>
      <c r="L461" s="220">
        <v>20</v>
      </c>
      <c r="M461" s="220"/>
      <c r="N461" s="220">
        <v>240</v>
      </c>
      <c r="O461" s="220"/>
      <c r="P461" s="220"/>
      <c r="Q461" s="220"/>
      <c r="R461" s="220"/>
      <c r="S461" s="220"/>
      <c r="T461" s="220"/>
      <c r="U461" s="220"/>
      <c r="V461" s="220"/>
      <c r="W461" s="220">
        <v>240</v>
      </c>
      <c r="X461" s="220"/>
      <c r="Y461" s="220">
        <v>70948.289999999994</v>
      </c>
    </row>
    <row r="462" spans="2:25" s="194" customFormat="1">
      <c r="B462" s="537" t="s">
        <v>276</v>
      </c>
      <c r="C462" s="220" t="s">
        <v>1879</v>
      </c>
      <c r="D462" s="220" t="s">
        <v>1880</v>
      </c>
      <c r="E462" s="220" t="s">
        <v>1881</v>
      </c>
      <c r="F462" s="220" t="s">
        <v>977</v>
      </c>
      <c r="G462" s="220"/>
      <c r="H462" s="220"/>
      <c r="I462" s="220"/>
      <c r="J462" s="220"/>
      <c r="K462" s="220"/>
      <c r="L462" s="220">
        <v>20</v>
      </c>
      <c r="M462" s="220"/>
      <c r="N462" s="220">
        <v>240</v>
      </c>
      <c r="O462" s="220"/>
      <c r="P462" s="220"/>
      <c r="Q462" s="220"/>
      <c r="R462" s="220"/>
      <c r="S462" s="220"/>
      <c r="T462" s="220"/>
      <c r="U462" s="220"/>
      <c r="V462" s="220"/>
      <c r="W462" s="220">
        <v>240</v>
      </c>
      <c r="X462" s="220"/>
      <c r="Y462" s="220">
        <v>70948.289999999994</v>
      </c>
    </row>
    <row r="463" spans="2:25" s="194" customFormat="1">
      <c r="B463" s="537" t="s">
        <v>276</v>
      </c>
      <c r="C463" s="220" t="s">
        <v>1882</v>
      </c>
      <c r="D463" s="220" t="s">
        <v>1883</v>
      </c>
      <c r="E463" s="220" t="s">
        <v>1884</v>
      </c>
      <c r="F463" s="220" t="s">
        <v>977</v>
      </c>
      <c r="G463" s="220"/>
      <c r="H463" s="220"/>
      <c r="I463" s="220"/>
      <c r="J463" s="220"/>
      <c r="K463" s="220"/>
      <c r="L463" s="220">
        <v>20</v>
      </c>
      <c r="M463" s="220"/>
      <c r="N463" s="220">
        <v>240</v>
      </c>
      <c r="O463" s="220"/>
      <c r="P463" s="220"/>
      <c r="Q463" s="220"/>
      <c r="R463" s="220"/>
      <c r="S463" s="220"/>
      <c r="T463" s="220"/>
      <c r="U463" s="220"/>
      <c r="V463" s="220"/>
      <c r="W463" s="220">
        <v>240</v>
      </c>
      <c r="X463" s="220"/>
      <c r="Y463" s="220">
        <v>70948.289999999994</v>
      </c>
    </row>
    <row r="464" spans="2:25" s="194" customFormat="1">
      <c r="B464" s="537" t="s">
        <v>276</v>
      </c>
      <c r="C464" s="220" t="s">
        <v>1885</v>
      </c>
      <c r="D464" s="220" t="s">
        <v>1886</v>
      </c>
      <c r="E464" s="220" t="s">
        <v>1887</v>
      </c>
      <c r="F464" s="220" t="s">
        <v>977</v>
      </c>
      <c r="G464" s="220"/>
      <c r="H464" s="220"/>
      <c r="I464" s="220"/>
      <c r="J464" s="220"/>
      <c r="K464" s="220"/>
      <c r="L464" s="220">
        <v>20</v>
      </c>
      <c r="M464" s="220"/>
      <c r="N464" s="220">
        <v>240</v>
      </c>
      <c r="O464" s="220"/>
      <c r="P464" s="220"/>
      <c r="Q464" s="220"/>
      <c r="R464" s="220"/>
      <c r="S464" s="220"/>
      <c r="T464" s="220"/>
      <c r="U464" s="220"/>
      <c r="V464" s="220"/>
      <c r="W464" s="220">
        <v>240</v>
      </c>
      <c r="X464" s="220"/>
      <c r="Y464" s="220">
        <v>57695.64999999998</v>
      </c>
    </row>
    <row r="465" spans="2:25" s="194" customFormat="1">
      <c r="B465" s="537" t="s">
        <v>276</v>
      </c>
      <c r="C465" s="220" t="s">
        <v>1888</v>
      </c>
      <c r="D465" s="220" t="s">
        <v>1889</v>
      </c>
      <c r="E465" s="220" t="s">
        <v>1890</v>
      </c>
      <c r="F465" s="220" t="s">
        <v>977</v>
      </c>
      <c r="G465" s="220"/>
      <c r="H465" s="220"/>
      <c r="I465" s="220"/>
      <c r="J465" s="220"/>
      <c r="K465" s="220"/>
      <c r="L465" s="220">
        <v>20</v>
      </c>
      <c r="M465" s="220"/>
      <c r="N465" s="220">
        <v>240</v>
      </c>
      <c r="O465" s="220"/>
      <c r="P465" s="220"/>
      <c r="Q465" s="220"/>
      <c r="R465" s="220"/>
      <c r="S465" s="220"/>
      <c r="T465" s="220"/>
      <c r="U465" s="220"/>
      <c r="V465" s="220"/>
      <c r="W465" s="220">
        <v>240</v>
      </c>
      <c r="X465" s="220"/>
      <c r="Y465" s="220">
        <v>68458.399999999994</v>
      </c>
    </row>
    <row r="466" spans="2:25" s="194" customFormat="1">
      <c r="B466" s="537" t="s">
        <v>276</v>
      </c>
      <c r="C466" s="220" t="s">
        <v>1891</v>
      </c>
      <c r="D466" s="220" t="s">
        <v>1892</v>
      </c>
      <c r="E466" s="220" t="s">
        <v>1893</v>
      </c>
      <c r="F466" s="220" t="s">
        <v>977</v>
      </c>
      <c r="G466" s="220"/>
      <c r="H466" s="220"/>
      <c r="I466" s="220"/>
      <c r="J466" s="220"/>
      <c r="K466" s="220"/>
      <c r="L466" s="220">
        <v>20</v>
      </c>
      <c r="M466" s="220"/>
      <c r="N466" s="220">
        <v>240</v>
      </c>
      <c r="O466" s="220"/>
      <c r="P466" s="220"/>
      <c r="Q466" s="220"/>
      <c r="R466" s="220"/>
      <c r="S466" s="220"/>
      <c r="T466" s="220"/>
      <c r="U466" s="220"/>
      <c r="V466" s="220"/>
      <c r="W466" s="220">
        <v>240</v>
      </c>
      <c r="X466" s="220"/>
      <c r="Y466" s="220">
        <v>70625.929999999993</v>
      </c>
    </row>
    <row r="467" spans="2:25" s="194" customFormat="1">
      <c r="B467" s="537" t="s">
        <v>276</v>
      </c>
      <c r="C467" s="220" t="s">
        <v>1894</v>
      </c>
      <c r="D467" s="220" t="s">
        <v>1895</v>
      </c>
      <c r="E467" s="220" t="s">
        <v>1896</v>
      </c>
      <c r="F467" s="220" t="s">
        <v>977</v>
      </c>
      <c r="G467" s="220"/>
      <c r="H467" s="220"/>
      <c r="I467" s="220"/>
      <c r="J467" s="220"/>
      <c r="K467" s="220"/>
      <c r="L467" s="220">
        <v>20</v>
      </c>
      <c r="M467" s="220"/>
      <c r="N467" s="220">
        <v>240</v>
      </c>
      <c r="O467" s="220"/>
      <c r="P467" s="220"/>
      <c r="Q467" s="220"/>
      <c r="R467" s="220"/>
      <c r="S467" s="220"/>
      <c r="T467" s="220"/>
      <c r="U467" s="220"/>
      <c r="V467" s="220"/>
      <c r="W467" s="220">
        <v>240</v>
      </c>
      <c r="X467" s="220"/>
      <c r="Y467" s="220">
        <v>54811.710000000006</v>
      </c>
    </row>
    <row r="468" spans="2:25" s="194" customFormat="1">
      <c r="B468" s="537" t="s">
        <v>276</v>
      </c>
      <c r="C468" s="220" t="s">
        <v>1897</v>
      </c>
      <c r="D468" s="220" t="s">
        <v>1898</v>
      </c>
      <c r="E468" s="220" t="s">
        <v>1899</v>
      </c>
      <c r="F468" s="220" t="s">
        <v>977</v>
      </c>
      <c r="G468" s="220"/>
      <c r="H468" s="220"/>
      <c r="I468" s="220"/>
      <c r="J468" s="220"/>
      <c r="K468" s="220"/>
      <c r="L468" s="220">
        <v>20</v>
      </c>
      <c r="M468" s="220"/>
      <c r="N468" s="220">
        <v>240</v>
      </c>
      <c r="O468" s="220"/>
      <c r="P468" s="220"/>
      <c r="Q468" s="220"/>
      <c r="R468" s="220"/>
      <c r="S468" s="220"/>
      <c r="T468" s="220"/>
      <c r="U468" s="220"/>
      <c r="V468" s="220"/>
      <c r="W468" s="220">
        <v>240</v>
      </c>
      <c r="X468" s="220"/>
      <c r="Y468" s="220">
        <v>70948.289999999994</v>
      </c>
    </row>
    <row r="469" spans="2:25" s="194" customFormat="1">
      <c r="B469" s="537" t="s">
        <v>276</v>
      </c>
      <c r="C469" s="220" t="s">
        <v>1900</v>
      </c>
      <c r="D469" s="220" t="s">
        <v>1901</v>
      </c>
      <c r="E469" s="220" t="s">
        <v>1902</v>
      </c>
      <c r="F469" s="220" t="s">
        <v>977</v>
      </c>
      <c r="G469" s="220"/>
      <c r="H469" s="220"/>
      <c r="I469" s="220"/>
      <c r="J469" s="220"/>
      <c r="K469" s="220"/>
      <c r="L469" s="220">
        <v>20</v>
      </c>
      <c r="M469" s="220"/>
      <c r="N469" s="220">
        <v>240</v>
      </c>
      <c r="O469" s="220"/>
      <c r="P469" s="220"/>
      <c r="Q469" s="220"/>
      <c r="R469" s="220"/>
      <c r="S469" s="220"/>
      <c r="T469" s="220"/>
      <c r="U469" s="220"/>
      <c r="V469" s="220"/>
      <c r="W469" s="220">
        <v>240</v>
      </c>
      <c r="X469" s="220"/>
      <c r="Y469" s="220">
        <v>62314.009999999995</v>
      </c>
    </row>
    <row r="470" spans="2:25" s="194" customFormat="1">
      <c r="B470" s="537" t="s">
        <v>276</v>
      </c>
      <c r="C470" s="220" t="s">
        <v>1903</v>
      </c>
      <c r="D470" s="220" t="s">
        <v>1904</v>
      </c>
      <c r="E470" s="220" t="s">
        <v>1905</v>
      </c>
      <c r="F470" s="220" t="s">
        <v>977</v>
      </c>
      <c r="G470" s="220"/>
      <c r="H470" s="220"/>
      <c r="I470" s="220"/>
      <c r="J470" s="220"/>
      <c r="K470" s="220"/>
      <c r="L470" s="220">
        <v>20</v>
      </c>
      <c r="M470" s="220"/>
      <c r="N470" s="220">
        <v>240</v>
      </c>
      <c r="O470" s="220"/>
      <c r="P470" s="220"/>
      <c r="Q470" s="220"/>
      <c r="R470" s="220"/>
      <c r="S470" s="220"/>
      <c r="T470" s="220"/>
      <c r="U470" s="220"/>
      <c r="V470" s="220"/>
      <c r="W470" s="220">
        <v>240</v>
      </c>
      <c r="X470" s="220"/>
      <c r="Y470" s="220">
        <v>70948.289999999994</v>
      </c>
    </row>
    <row r="471" spans="2:25" s="194" customFormat="1">
      <c r="B471" s="537" t="s">
        <v>276</v>
      </c>
      <c r="C471" s="220" t="s">
        <v>1906</v>
      </c>
      <c r="D471" s="220" t="s">
        <v>1907</v>
      </c>
      <c r="E471" s="220" t="s">
        <v>1908</v>
      </c>
      <c r="F471" s="220" t="s">
        <v>977</v>
      </c>
      <c r="G471" s="220"/>
      <c r="H471" s="220"/>
      <c r="I471" s="220"/>
      <c r="J471" s="220"/>
      <c r="K471" s="220"/>
      <c r="L471" s="220">
        <v>20</v>
      </c>
      <c r="M471" s="220"/>
      <c r="N471" s="220">
        <v>40</v>
      </c>
      <c r="O471" s="220"/>
      <c r="P471" s="220"/>
      <c r="Q471" s="220"/>
      <c r="R471" s="220"/>
      <c r="S471" s="220"/>
      <c r="T471" s="220"/>
      <c r="U471" s="220"/>
      <c r="V471" s="220"/>
      <c r="W471" s="220">
        <v>40</v>
      </c>
      <c r="X471" s="220"/>
      <c r="Y471" s="220">
        <v>11442.390000000001</v>
      </c>
    </row>
    <row r="472" spans="2:25" s="194" customFormat="1">
      <c r="B472" s="537" t="s">
        <v>276</v>
      </c>
      <c r="C472" s="220" t="s">
        <v>1909</v>
      </c>
      <c r="D472" s="220" t="s">
        <v>1910</v>
      </c>
      <c r="E472" s="220" t="s">
        <v>1911</v>
      </c>
      <c r="F472" s="220" t="s">
        <v>977</v>
      </c>
      <c r="G472" s="220"/>
      <c r="H472" s="220"/>
      <c r="I472" s="220"/>
      <c r="J472" s="220"/>
      <c r="K472" s="220"/>
      <c r="L472" s="220">
        <v>19</v>
      </c>
      <c r="M472" s="220"/>
      <c r="N472" s="220">
        <v>228</v>
      </c>
      <c r="O472" s="220"/>
      <c r="P472" s="220"/>
      <c r="Q472" s="220"/>
      <c r="R472" s="220"/>
      <c r="S472" s="220"/>
      <c r="T472" s="220"/>
      <c r="U472" s="220"/>
      <c r="V472" s="220"/>
      <c r="W472" s="220">
        <v>228</v>
      </c>
      <c r="X472" s="220"/>
      <c r="Y472" s="220">
        <v>63124.250000000007</v>
      </c>
    </row>
    <row r="473" spans="2:25" s="194" customFormat="1">
      <c r="B473" s="537" t="s">
        <v>276</v>
      </c>
      <c r="C473" s="220" t="s">
        <v>1912</v>
      </c>
      <c r="D473" s="220" t="s">
        <v>1913</v>
      </c>
      <c r="E473" s="220" t="s">
        <v>1914</v>
      </c>
      <c r="F473" s="220" t="s">
        <v>977</v>
      </c>
      <c r="G473" s="220"/>
      <c r="H473" s="220"/>
      <c r="I473" s="220"/>
      <c r="J473" s="220"/>
      <c r="K473" s="220"/>
      <c r="L473" s="220">
        <v>20</v>
      </c>
      <c r="M473" s="220"/>
      <c r="N473" s="220">
        <v>240</v>
      </c>
      <c r="O473" s="220"/>
      <c r="P473" s="220"/>
      <c r="Q473" s="220"/>
      <c r="R473" s="220"/>
      <c r="S473" s="220"/>
      <c r="T473" s="220"/>
      <c r="U473" s="220"/>
      <c r="V473" s="220"/>
      <c r="W473" s="220">
        <v>240</v>
      </c>
      <c r="X473" s="220"/>
      <c r="Y473" s="220">
        <v>70948.289999999994</v>
      </c>
    </row>
    <row r="474" spans="2:25" s="194" customFormat="1">
      <c r="B474" s="537" t="s">
        <v>276</v>
      </c>
      <c r="C474" s="220" t="s">
        <v>1915</v>
      </c>
      <c r="D474" s="220" t="s">
        <v>1916</v>
      </c>
      <c r="E474" s="220" t="s">
        <v>1917</v>
      </c>
      <c r="F474" s="220" t="s">
        <v>977</v>
      </c>
      <c r="G474" s="220"/>
      <c r="H474" s="220"/>
      <c r="I474" s="220"/>
      <c r="J474" s="220"/>
      <c r="K474" s="220"/>
      <c r="L474" s="220">
        <v>10</v>
      </c>
      <c r="M474" s="220"/>
      <c r="N474" s="220">
        <v>120</v>
      </c>
      <c r="O474" s="220"/>
      <c r="P474" s="220"/>
      <c r="Q474" s="220"/>
      <c r="R474" s="220"/>
      <c r="S474" s="220"/>
      <c r="T474" s="220"/>
      <c r="U474" s="220"/>
      <c r="V474" s="220"/>
      <c r="W474" s="220">
        <v>120</v>
      </c>
      <c r="X474" s="220"/>
      <c r="Y474" s="220">
        <v>53170.990000000005</v>
      </c>
    </row>
    <row r="475" spans="2:25" s="194" customFormat="1">
      <c r="B475" s="537" t="s">
        <v>276</v>
      </c>
      <c r="C475" s="220" t="s">
        <v>1918</v>
      </c>
      <c r="D475" s="220" t="s">
        <v>1919</v>
      </c>
      <c r="E475" s="220" t="s">
        <v>1920</v>
      </c>
      <c r="F475" s="220" t="s">
        <v>977</v>
      </c>
      <c r="G475" s="220"/>
      <c r="H475" s="220"/>
      <c r="I475" s="220"/>
      <c r="J475" s="220"/>
      <c r="K475" s="220"/>
      <c r="L475" s="220">
        <v>20</v>
      </c>
      <c r="M475" s="220"/>
      <c r="N475" s="220">
        <v>200</v>
      </c>
      <c r="O475" s="220"/>
      <c r="P475" s="220"/>
      <c r="Q475" s="220"/>
      <c r="R475" s="220"/>
      <c r="S475" s="220"/>
      <c r="T475" s="220"/>
      <c r="U475" s="220"/>
      <c r="V475" s="220"/>
      <c r="W475" s="220">
        <v>200</v>
      </c>
      <c r="X475" s="220"/>
      <c r="Y475" s="220">
        <v>41212.6</v>
      </c>
    </row>
    <row r="476" spans="2:25" s="194" customFormat="1">
      <c r="B476" s="537" t="s">
        <v>276</v>
      </c>
      <c r="C476" s="220" t="s">
        <v>1921</v>
      </c>
      <c r="D476" s="220" t="s">
        <v>1922</v>
      </c>
      <c r="E476" s="220" t="s">
        <v>1923</v>
      </c>
      <c r="F476" s="220" t="s">
        <v>977</v>
      </c>
      <c r="G476" s="220"/>
      <c r="H476" s="220"/>
      <c r="I476" s="220"/>
      <c r="J476" s="220"/>
      <c r="K476" s="220"/>
      <c r="L476" s="220">
        <v>19</v>
      </c>
      <c r="M476" s="220"/>
      <c r="N476" s="220">
        <v>228</v>
      </c>
      <c r="O476" s="220"/>
      <c r="P476" s="220"/>
      <c r="Q476" s="220"/>
      <c r="R476" s="220"/>
      <c r="S476" s="220"/>
      <c r="T476" s="220"/>
      <c r="U476" s="220"/>
      <c r="V476" s="220"/>
      <c r="W476" s="220">
        <v>228</v>
      </c>
      <c r="X476" s="220"/>
      <c r="Y476" s="220">
        <v>62852.19</v>
      </c>
    </row>
    <row r="477" spans="2:25" s="194" customFormat="1">
      <c r="B477" s="537" t="s">
        <v>276</v>
      </c>
      <c r="C477" s="220" t="s">
        <v>1924</v>
      </c>
      <c r="D477" s="220" t="s">
        <v>1925</v>
      </c>
      <c r="E477" s="220" t="s">
        <v>1926</v>
      </c>
      <c r="F477" s="220" t="s">
        <v>977</v>
      </c>
      <c r="G477" s="220"/>
      <c r="H477" s="220"/>
      <c r="I477" s="220"/>
      <c r="J477" s="220"/>
      <c r="K477" s="220"/>
      <c r="L477" s="220">
        <v>20</v>
      </c>
      <c r="M477" s="220"/>
      <c r="N477" s="220">
        <v>240</v>
      </c>
      <c r="O477" s="220"/>
      <c r="P477" s="220"/>
      <c r="Q477" s="220"/>
      <c r="R477" s="220"/>
      <c r="S477" s="220"/>
      <c r="T477" s="220"/>
      <c r="U477" s="220"/>
      <c r="V477" s="220"/>
      <c r="W477" s="220">
        <v>240</v>
      </c>
      <c r="X477" s="220"/>
      <c r="Y477" s="220">
        <v>69222.990000000005</v>
      </c>
    </row>
    <row r="478" spans="2:25" s="194" customFormat="1">
      <c r="B478" s="537" t="s">
        <v>276</v>
      </c>
      <c r="C478" s="220" t="s">
        <v>1927</v>
      </c>
      <c r="D478" s="220" t="s">
        <v>1928</v>
      </c>
      <c r="E478" s="220" t="s">
        <v>1929</v>
      </c>
      <c r="F478" s="220" t="s">
        <v>977</v>
      </c>
      <c r="G478" s="220"/>
      <c r="H478" s="220"/>
      <c r="I478" s="220"/>
      <c r="J478" s="220"/>
      <c r="K478" s="220"/>
      <c r="L478" s="220">
        <v>20</v>
      </c>
      <c r="M478" s="220"/>
      <c r="N478" s="220">
        <v>240</v>
      </c>
      <c r="O478" s="220"/>
      <c r="P478" s="220"/>
      <c r="Q478" s="220"/>
      <c r="R478" s="220"/>
      <c r="S478" s="220"/>
      <c r="T478" s="220"/>
      <c r="U478" s="220"/>
      <c r="V478" s="220"/>
      <c r="W478" s="220">
        <v>240</v>
      </c>
      <c r="X478" s="220"/>
      <c r="Y478" s="220">
        <v>57695.64999999998</v>
      </c>
    </row>
    <row r="479" spans="2:25" s="194" customFormat="1">
      <c r="B479" s="537" t="s">
        <v>276</v>
      </c>
      <c r="C479" s="220" t="s">
        <v>1930</v>
      </c>
      <c r="D479" s="220" t="s">
        <v>1931</v>
      </c>
      <c r="E479" s="220" t="s">
        <v>1932</v>
      </c>
      <c r="F479" s="220" t="s">
        <v>977</v>
      </c>
      <c r="G479" s="220"/>
      <c r="H479" s="220"/>
      <c r="I479" s="220"/>
      <c r="J479" s="220"/>
      <c r="K479" s="220"/>
      <c r="L479" s="220">
        <v>20</v>
      </c>
      <c r="M479" s="220"/>
      <c r="N479" s="220">
        <v>240</v>
      </c>
      <c r="O479" s="220"/>
      <c r="P479" s="220"/>
      <c r="Q479" s="220"/>
      <c r="R479" s="220"/>
      <c r="S479" s="220"/>
      <c r="T479" s="220"/>
      <c r="U479" s="220"/>
      <c r="V479" s="220"/>
      <c r="W479" s="220">
        <v>240</v>
      </c>
      <c r="X479" s="220"/>
      <c r="Y479" s="220">
        <v>70948.289999999994</v>
      </c>
    </row>
    <row r="480" spans="2:25" s="194" customFormat="1">
      <c r="B480" s="537" t="s">
        <v>276</v>
      </c>
      <c r="C480" s="220" t="s">
        <v>1933</v>
      </c>
      <c r="D480" s="220" t="s">
        <v>1934</v>
      </c>
      <c r="E480" s="220" t="s">
        <v>1935</v>
      </c>
      <c r="F480" s="220" t="s">
        <v>977</v>
      </c>
      <c r="G480" s="220"/>
      <c r="H480" s="220"/>
      <c r="I480" s="220"/>
      <c r="J480" s="220"/>
      <c r="K480" s="220"/>
      <c r="L480" s="220">
        <v>10</v>
      </c>
      <c r="M480" s="220"/>
      <c r="N480" s="220">
        <v>120</v>
      </c>
      <c r="O480" s="220"/>
      <c r="P480" s="220"/>
      <c r="Q480" s="220"/>
      <c r="R480" s="220"/>
      <c r="S480" s="220"/>
      <c r="T480" s="220"/>
      <c r="U480" s="220"/>
      <c r="V480" s="220"/>
      <c r="W480" s="220">
        <v>120</v>
      </c>
      <c r="X480" s="220"/>
      <c r="Y480" s="220">
        <v>46022.539999999986</v>
      </c>
    </row>
    <row r="481" spans="2:25" s="194" customFormat="1">
      <c r="B481" s="537" t="s">
        <v>276</v>
      </c>
      <c r="C481" s="220" t="s">
        <v>1936</v>
      </c>
      <c r="D481" s="220" t="s">
        <v>1937</v>
      </c>
      <c r="E481" s="220" t="s">
        <v>1938</v>
      </c>
      <c r="F481" s="220" t="s">
        <v>977</v>
      </c>
      <c r="G481" s="220"/>
      <c r="H481" s="220"/>
      <c r="I481" s="220"/>
      <c r="J481" s="220"/>
      <c r="K481" s="220"/>
      <c r="L481" s="220">
        <v>20</v>
      </c>
      <c r="M481" s="220"/>
      <c r="N481" s="220">
        <v>240</v>
      </c>
      <c r="O481" s="220"/>
      <c r="P481" s="220"/>
      <c r="Q481" s="220"/>
      <c r="R481" s="220"/>
      <c r="S481" s="220"/>
      <c r="T481" s="220"/>
      <c r="U481" s="220"/>
      <c r="V481" s="220"/>
      <c r="W481" s="220">
        <v>240</v>
      </c>
      <c r="X481" s="220"/>
      <c r="Y481" s="220">
        <v>70948.289999999994</v>
      </c>
    </row>
    <row r="482" spans="2:25" s="194" customFormat="1">
      <c r="B482" s="537" t="s">
        <v>276</v>
      </c>
      <c r="C482" s="220" t="s">
        <v>1939</v>
      </c>
      <c r="D482" s="220" t="s">
        <v>1940</v>
      </c>
      <c r="E482" s="220" t="s">
        <v>1941</v>
      </c>
      <c r="F482" s="220" t="s">
        <v>977</v>
      </c>
      <c r="G482" s="220"/>
      <c r="H482" s="220"/>
      <c r="I482" s="220"/>
      <c r="J482" s="220"/>
      <c r="K482" s="220"/>
      <c r="L482" s="220">
        <v>20</v>
      </c>
      <c r="M482" s="220"/>
      <c r="N482" s="220">
        <v>240</v>
      </c>
      <c r="O482" s="220"/>
      <c r="P482" s="220"/>
      <c r="Q482" s="220"/>
      <c r="R482" s="220"/>
      <c r="S482" s="220"/>
      <c r="T482" s="220"/>
      <c r="U482" s="220"/>
      <c r="V482" s="220"/>
      <c r="W482" s="220">
        <v>240</v>
      </c>
      <c r="X482" s="220"/>
      <c r="Y482" s="220">
        <v>70411.039999999994</v>
      </c>
    </row>
    <row r="483" spans="2:25" s="194" customFormat="1">
      <c r="B483" s="537" t="s">
        <v>276</v>
      </c>
      <c r="C483" s="220" t="s">
        <v>1942</v>
      </c>
      <c r="D483" s="220" t="s">
        <v>1943</v>
      </c>
      <c r="E483" s="220" t="s">
        <v>1944</v>
      </c>
      <c r="F483" s="220" t="s">
        <v>977</v>
      </c>
      <c r="G483" s="220"/>
      <c r="H483" s="220"/>
      <c r="I483" s="220"/>
      <c r="J483" s="220"/>
      <c r="K483" s="220"/>
      <c r="L483" s="220">
        <v>20</v>
      </c>
      <c r="M483" s="220"/>
      <c r="N483" s="220">
        <v>240</v>
      </c>
      <c r="O483" s="220"/>
      <c r="P483" s="220"/>
      <c r="Q483" s="220"/>
      <c r="R483" s="220"/>
      <c r="S483" s="220"/>
      <c r="T483" s="220"/>
      <c r="U483" s="220"/>
      <c r="V483" s="220"/>
      <c r="W483" s="220">
        <v>240</v>
      </c>
      <c r="X483" s="220"/>
      <c r="Y483" s="220">
        <v>70948.289999999994</v>
      </c>
    </row>
    <row r="484" spans="2:25" s="194" customFormat="1">
      <c r="B484" s="537" t="s">
        <v>276</v>
      </c>
      <c r="C484" s="220" t="s">
        <v>1945</v>
      </c>
      <c r="D484" s="220" t="s">
        <v>1946</v>
      </c>
      <c r="E484" s="220" t="s">
        <v>1947</v>
      </c>
      <c r="F484" s="220" t="s">
        <v>977</v>
      </c>
      <c r="G484" s="220"/>
      <c r="H484" s="220"/>
      <c r="I484" s="220"/>
      <c r="J484" s="220"/>
      <c r="K484" s="220"/>
      <c r="L484" s="220">
        <v>20</v>
      </c>
      <c r="M484" s="220"/>
      <c r="N484" s="220">
        <v>240</v>
      </c>
      <c r="O484" s="220"/>
      <c r="P484" s="220"/>
      <c r="Q484" s="220"/>
      <c r="R484" s="220"/>
      <c r="S484" s="220"/>
      <c r="T484" s="220"/>
      <c r="U484" s="220"/>
      <c r="V484" s="220"/>
      <c r="W484" s="220">
        <v>240</v>
      </c>
      <c r="X484" s="220"/>
      <c r="Y484" s="220">
        <v>70166.049999999988</v>
      </c>
    </row>
    <row r="485" spans="2:25" s="194" customFormat="1">
      <c r="B485" s="537" t="s">
        <v>276</v>
      </c>
      <c r="C485" s="220" t="s">
        <v>1948</v>
      </c>
      <c r="D485" s="220" t="s">
        <v>1949</v>
      </c>
      <c r="E485" s="220" t="s">
        <v>1950</v>
      </c>
      <c r="F485" s="220" t="s">
        <v>977</v>
      </c>
      <c r="G485" s="220"/>
      <c r="H485" s="220"/>
      <c r="I485" s="220"/>
      <c r="J485" s="220"/>
      <c r="K485" s="220"/>
      <c r="L485" s="220">
        <v>20</v>
      </c>
      <c r="M485" s="220"/>
      <c r="N485" s="220">
        <v>240</v>
      </c>
      <c r="O485" s="220"/>
      <c r="P485" s="220"/>
      <c r="Q485" s="220"/>
      <c r="R485" s="220"/>
      <c r="S485" s="220"/>
      <c r="T485" s="220"/>
      <c r="U485" s="220"/>
      <c r="V485" s="220"/>
      <c r="W485" s="220">
        <v>240</v>
      </c>
      <c r="X485" s="220"/>
      <c r="Y485" s="220">
        <v>70948.289999999994</v>
      </c>
    </row>
    <row r="486" spans="2:25" s="194" customFormat="1">
      <c r="B486" s="537" t="s">
        <v>276</v>
      </c>
      <c r="C486" s="220" t="s">
        <v>1951</v>
      </c>
      <c r="D486" s="220" t="s">
        <v>1952</v>
      </c>
      <c r="E486" s="220" t="s">
        <v>1953</v>
      </c>
      <c r="F486" s="220" t="s">
        <v>977</v>
      </c>
      <c r="G486" s="220"/>
      <c r="H486" s="220"/>
      <c r="I486" s="220"/>
      <c r="J486" s="220"/>
      <c r="K486" s="220"/>
      <c r="L486" s="220">
        <v>19</v>
      </c>
      <c r="M486" s="220"/>
      <c r="N486" s="220">
        <v>228</v>
      </c>
      <c r="O486" s="220"/>
      <c r="P486" s="220"/>
      <c r="Q486" s="220"/>
      <c r="R486" s="220"/>
      <c r="S486" s="220"/>
      <c r="T486" s="220"/>
      <c r="U486" s="220"/>
      <c r="V486" s="220"/>
      <c r="W486" s="220">
        <v>228</v>
      </c>
      <c r="X486" s="220"/>
      <c r="Y486" s="220">
        <v>54015.78</v>
      </c>
    </row>
    <row r="487" spans="2:25" s="194" customFormat="1">
      <c r="B487" s="537" t="s">
        <v>276</v>
      </c>
      <c r="C487" s="220" t="s">
        <v>1954</v>
      </c>
      <c r="D487" s="220" t="s">
        <v>1955</v>
      </c>
      <c r="E487" s="220" t="s">
        <v>1956</v>
      </c>
      <c r="F487" s="220" t="s">
        <v>977</v>
      </c>
      <c r="G487" s="220"/>
      <c r="H487" s="220"/>
      <c r="I487" s="220"/>
      <c r="J487" s="220"/>
      <c r="K487" s="220"/>
      <c r="L487" s="220">
        <v>20</v>
      </c>
      <c r="M487" s="220"/>
      <c r="N487" s="220">
        <v>240</v>
      </c>
      <c r="O487" s="220"/>
      <c r="P487" s="220"/>
      <c r="Q487" s="220"/>
      <c r="R487" s="220"/>
      <c r="S487" s="220"/>
      <c r="T487" s="220"/>
      <c r="U487" s="220"/>
      <c r="V487" s="220"/>
      <c r="W487" s="220">
        <v>240</v>
      </c>
      <c r="X487" s="220"/>
      <c r="Y487" s="220">
        <v>65162.7</v>
      </c>
    </row>
    <row r="488" spans="2:25" s="194" customFormat="1">
      <c r="B488" s="537" t="s">
        <v>276</v>
      </c>
      <c r="C488" s="220" t="s">
        <v>1957</v>
      </c>
      <c r="D488" s="220" t="s">
        <v>1958</v>
      </c>
      <c r="E488" s="220" t="s">
        <v>1959</v>
      </c>
      <c r="F488" s="220" t="s">
        <v>977</v>
      </c>
      <c r="G488" s="220"/>
      <c r="H488" s="220"/>
      <c r="I488" s="220"/>
      <c r="J488" s="220"/>
      <c r="K488" s="220"/>
      <c r="L488" s="220">
        <v>20</v>
      </c>
      <c r="M488" s="220"/>
      <c r="N488" s="220">
        <v>240</v>
      </c>
      <c r="O488" s="220"/>
      <c r="P488" s="220"/>
      <c r="Q488" s="220"/>
      <c r="R488" s="220"/>
      <c r="S488" s="220"/>
      <c r="T488" s="220"/>
      <c r="U488" s="220"/>
      <c r="V488" s="220"/>
      <c r="W488" s="220">
        <v>240</v>
      </c>
      <c r="X488" s="220"/>
      <c r="Y488" s="220">
        <v>65718.679999999993</v>
      </c>
    </row>
    <row r="489" spans="2:25" s="194" customFormat="1" ht="15.75">
      <c r="B489" s="430" t="s">
        <v>276</v>
      </c>
      <c r="C489" s="461" t="s">
        <v>1968</v>
      </c>
      <c r="D489" s="461" t="s">
        <v>1969</v>
      </c>
      <c r="E489" s="540" t="s">
        <v>1970</v>
      </c>
      <c r="F489" s="436" t="s">
        <v>1971</v>
      </c>
      <c r="G489" s="463">
        <v>480</v>
      </c>
      <c r="H489" s="463">
        <v>0</v>
      </c>
      <c r="I489" s="463">
        <v>0</v>
      </c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  <c r="U489" s="287"/>
      <c r="V489" s="436">
        <v>1</v>
      </c>
      <c r="W489" s="481">
        <v>480</v>
      </c>
      <c r="X489" s="254"/>
      <c r="Y489" s="254">
        <v>60365.77</v>
      </c>
    </row>
    <row r="490" spans="2:25" s="194" customFormat="1" ht="15.75">
      <c r="B490" s="430" t="s">
        <v>276</v>
      </c>
      <c r="C490" s="254" t="s">
        <v>1972</v>
      </c>
      <c r="D490" s="254" t="s">
        <v>1973</v>
      </c>
      <c r="E490" s="540" t="s">
        <v>1974</v>
      </c>
      <c r="F490" s="436" t="s">
        <v>1971</v>
      </c>
      <c r="G490" s="463">
        <v>480</v>
      </c>
      <c r="H490" s="463">
        <v>0</v>
      </c>
      <c r="I490" s="463">
        <v>0</v>
      </c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436">
        <v>1</v>
      </c>
      <c r="W490" s="481">
        <v>480</v>
      </c>
      <c r="X490" s="220"/>
      <c r="Y490" s="220">
        <v>71557.78</v>
      </c>
    </row>
    <row r="491" spans="2:25" s="194" customFormat="1" ht="15.75">
      <c r="B491" s="430" t="s">
        <v>276</v>
      </c>
      <c r="C491" s="254" t="s">
        <v>1975</v>
      </c>
      <c r="D491" s="254" t="s">
        <v>1976</v>
      </c>
      <c r="E491" s="540" t="s">
        <v>1977</v>
      </c>
      <c r="F491" s="436" t="s">
        <v>1971</v>
      </c>
      <c r="G491" s="463">
        <v>480</v>
      </c>
      <c r="H491" s="463">
        <v>0</v>
      </c>
      <c r="I491" s="463">
        <v>0</v>
      </c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436">
        <v>1</v>
      </c>
      <c r="W491" s="481">
        <v>480</v>
      </c>
      <c r="X491" s="220"/>
      <c r="Y491" s="220">
        <v>162882.9</v>
      </c>
    </row>
    <row r="492" spans="2:25" s="194" customFormat="1" ht="15.75">
      <c r="B492" s="430" t="s">
        <v>276</v>
      </c>
      <c r="C492" s="254" t="s">
        <v>1978</v>
      </c>
      <c r="D492" s="254" t="s">
        <v>1979</v>
      </c>
      <c r="E492" s="541" t="s">
        <v>1980</v>
      </c>
      <c r="F492" s="436" t="s">
        <v>1971</v>
      </c>
      <c r="G492" s="463">
        <v>480</v>
      </c>
      <c r="H492" s="463">
        <v>0</v>
      </c>
      <c r="I492" s="463">
        <v>0</v>
      </c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436">
        <v>1</v>
      </c>
      <c r="W492" s="481">
        <v>480</v>
      </c>
      <c r="X492" s="220"/>
      <c r="Y492" s="220">
        <v>173584.64000000001</v>
      </c>
    </row>
    <row r="493" spans="2:25" s="194" customFormat="1" ht="15.75">
      <c r="B493" s="430" t="s">
        <v>276</v>
      </c>
      <c r="C493" s="254" t="s">
        <v>1981</v>
      </c>
      <c r="D493" s="254" t="s">
        <v>1982</v>
      </c>
      <c r="E493" s="540" t="s">
        <v>1983</v>
      </c>
      <c r="F493" s="436" t="s">
        <v>1971</v>
      </c>
      <c r="G493" s="463">
        <v>480</v>
      </c>
      <c r="H493" s="463">
        <v>0</v>
      </c>
      <c r="I493" s="463">
        <v>0</v>
      </c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436">
        <v>1</v>
      </c>
      <c r="W493" s="481">
        <v>480</v>
      </c>
      <c r="X493" s="220"/>
      <c r="Y493" s="220">
        <v>62338.720000000001</v>
      </c>
    </row>
    <row r="494" spans="2:25" s="194" customFormat="1" ht="15.75">
      <c r="B494" s="430" t="s">
        <v>276</v>
      </c>
      <c r="C494" s="254" t="s">
        <v>1984</v>
      </c>
      <c r="D494" s="254" t="s">
        <v>1985</v>
      </c>
      <c r="E494" s="541" t="s">
        <v>1986</v>
      </c>
      <c r="F494" s="436" t="s">
        <v>1971</v>
      </c>
      <c r="G494" s="463">
        <v>480</v>
      </c>
      <c r="H494" s="463">
        <v>0</v>
      </c>
      <c r="I494" s="463">
        <v>0</v>
      </c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436">
        <v>1</v>
      </c>
      <c r="W494" s="481">
        <v>480</v>
      </c>
      <c r="X494" s="220"/>
      <c r="Y494" s="220">
        <v>88618.39</v>
      </c>
    </row>
    <row r="495" spans="2:25" s="194" customFormat="1" ht="15.75">
      <c r="B495" s="430" t="s">
        <v>276</v>
      </c>
      <c r="C495" s="254" t="s">
        <v>1987</v>
      </c>
      <c r="D495" s="254" t="s">
        <v>1988</v>
      </c>
      <c r="E495" s="540" t="s">
        <v>1989</v>
      </c>
      <c r="F495" s="436" t="s">
        <v>1971</v>
      </c>
      <c r="G495" s="463">
        <v>480</v>
      </c>
      <c r="H495" s="463">
        <v>0</v>
      </c>
      <c r="I495" s="463">
        <v>0</v>
      </c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436">
        <v>1</v>
      </c>
      <c r="W495" s="481">
        <v>480</v>
      </c>
      <c r="X495" s="220"/>
      <c r="Y495" s="220">
        <v>69375.929999999993</v>
      </c>
    </row>
    <row r="496" spans="2:25" s="194" customFormat="1" ht="15.75">
      <c r="B496" s="430" t="s">
        <v>276</v>
      </c>
      <c r="C496" s="254" t="s">
        <v>1990</v>
      </c>
      <c r="D496" s="254" t="s">
        <v>1991</v>
      </c>
      <c r="E496" s="540" t="s">
        <v>1992</v>
      </c>
      <c r="F496" s="436" t="s">
        <v>1971</v>
      </c>
      <c r="G496" s="463">
        <v>480</v>
      </c>
      <c r="H496" s="463">
        <v>0</v>
      </c>
      <c r="I496" s="463">
        <v>0</v>
      </c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436">
        <v>1</v>
      </c>
      <c r="W496" s="481">
        <v>480</v>
      </c>
      <c r="X496" s="220"/>
      <c r="Y496" s="220">
        <v>107699.81</v>
      </c>
    </row>
    <row r="497" spans="2:25" s="194" customFormat="1" ht="15.75">
      <c r="B497" s="430" t="s">
        <v>276</v>
      </c>
      <c r="C497" s="254" t="s">
        <v>1993</v>
      </c>
      <c r="D497" s="254" t="s">
        <v>1994</v>
      </c>
      <c r="E497" s="540" t="s">
        <v>1995</v>
      </c>
      <c r="F497" s="436" t="s">
        <v>1971</v>
      </c>
      <c r="G497" s="463">
        <v>480</v>
      </c>
      <c r="H497" s="463">
        <v>0</v>
      </c>
      <c r="I497" s="463">
        <v>0</v>
      </c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436">
        <v>1</v>
      </c>
      <c r="W497" s="481">
        <v>480</v>
      </c>
      <c r="X497" s="220"/>
      <c r="Y497" s="220">
        <v>137822.21</v>
      </c>
    </row>
    <row r="498" spans="2:25" s="194" customFormat="1" ht="15.75">
      <c r="B498" s="430" t="s">
        <v>276</v>
      </c>
      <c r="C498" s="254" t="s">
        <v>1996</v>
      </c>
      <c r="D498" s="254" t="s">
        <v>1997</v>
      </c>
      <c r="E498" s="540" t="s">
        <v>1998</v>
      </c>
      <c r="F498" s="436" t="s">
        <v>1971</v>
      </c>
      <c r="G498" s="463">
        <v>480</v>
      </c>
      <c r="H498" s="463">
        <v>0</v>
      </c>
      <c r="I498" s="463">
        <v>0</v>
      </c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436">
        <v>1</v>
      </c>
      <c r="W498" s="481">
        <v>480</v>
      </c>
      <c r="X498" s="220"/>
      <c r="Y498" s="220">
        <v>85048.82</v>
      </c>
    </row>
    <row r="499" spans="2:25" s="194" customFormat="1" ht="15.75">
      <c r="B499" s="430" t="s">
        <v>276</v>
      </c>
      <c r="C499" s="254" t="s">
        <v>1999</v>
      </c>
      <c r="D499" s="254" t="s">
        <v>2000</v>
      </c>
      <c r="E499" s="541" t="s">
        <v>2001</v>
      </c>
      <c r="F499" s="436" t="s">
        <v>1971</v>
      </c>
      <c r="G499" s="463">
        <v>480</v>
      </c>
      <c r="H499" s="463">
        <v>0</v>
      </c>
      <c r="I499" s="463">
        <v>0</v>
      </c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436">
        <v>1</v>
      </c>
      <c r="W499" s="481">
        <v>480</v>
      </c>
      <c r="X499" s="220"/>
      <c r="Y499" s="220">
        <v>207328.38</v>
      </c>
    </row>
    <row r="500" spans="2:25" s="194" customFormat="1" ht="15.75">
      <c r="B500" s="430" t="s">
        <v>276</v>
      </c>
      <c r="C500" s="254" t="s">
        <v>2002</v>
      </c>
      <c r="D500" s="254" t="s">
        <v>2003</v>
      </c>
      <c r="E500" s="540" t="s">
        <v>2004</v>
      </c>
      <c r="F500" s="436" t="s">
        <v>1971</v>
      </c>
      <c r="G500" s="463">
        <v>480</v>
      </c>
      <c r="H500" s="463">
        <v>0</v>
      </c>
      <c r="I500" s="463">
        <v>0</v>
      </c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436">
        <v>1</v>
      </c>
      <c r="W500" s="481">
        <v>480</v>
      </c>
      <c r="X500" s="220"/>
      <c r="Y500" s="220">
        <v>73168.75</v>
      </c>
    </row>
    <row r="501" spans="2:25" s="194" customFormat="1" ht="15.75">
      <c r="B501" s="430" t="s">
        <v>276</v>
      </c>
      <c r="C501" s="254" t="s">
        <v>2005</v>
      </c>
      <c r="D501" s="254" t="s">
        <v>2006</v>
      </c>
      <c r="E501" s="541" t="s">
        <v>2007</v>
      </c>
      <c r="F501" s="436" t="s">
        <v>1971</v>
      </c>
      <c r="G501" s="463">
        <v>480</v>
      </c>
      <c r="H501" s="463">
        <v>0</v>
      </c>
      <c r="I501" s="463">
        <v>0</v>
      </c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436">
        <v>1</v>
      </c>
      <c r="W501" s="481">
        <v>480</v>
      </c>
      <c r="X501" s="220"/>
      <c r="Y501" s="220">
        <v>119260.99</v>
      </c>
    </row>
    <row r="502" spans="2:25" s="194" customFormat="1" ht="15.75">
      <c r="B502" s="430" t="s">
        <v>276</v>
      </c>
      <c r="C502" s="254" t="s">
        <v>2008</v>
      </c>
      <c r="D502" s="254" t="s">
        <v>2009</v>
      </c>
      <c r="E502" s="541" t="s">
        <v>2010</v>
      </c>
      <c r="F502" s="436" t="s">
        <v>1971</v>
      </c>
      <c r="G502" s="463">
        <v>480</v>
      </c>
      <c r="H502" s="463">
        <v>0</v>
      </c>
      <c r="I502" s="463">
        <v>0</v>
      </c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436">
        <v>1</v>
      </c>
      <c r="W502" s="481">
        <v>480</v>
      </c>
      <c r="X502" s="220"/>
      <c r="Y502" s="220">
        <v>76463.02</v>
      </c>
    </row>
    <row r="503" spans="2:25" s="194" customFormat="1" ht="15.75">
      <c r="B503" s="430" t="s">
        <v>276</v>
      </c>
      <c r="C503" s="254" t="s">
        <v>2011</v>
      </c>
      <c r="D503" s="254" t="s">
        <v>2012</v>
      </c>
      <c r="E503" s="540" t="s">
        <v>2013</v>
      </c>
      <c r="F503" s="436" t="s">
        <v>1971</v>
      </c>
      <c r="G503" s="463">
        <v>480</v>
      </c>
      <c r="H503" s="463">
        <v>0</v>
      </c>
      <c r="I503" s="463">
        <v>0</v>
      </c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436">
        <v>1</v>
      </c>
      <c r="W503" s="481">
        <v>480</v>
      </c>
      <c r="X503" s="220"/>
      <c r="Y503" s="220">
        <v>137222.1</v>
      </c>
    </row>
    <row r="504" spans="2:25" s="194" customFormat="1" ht="15.75">
      <c r="B504" s="430" t="s">
        <v>276</v>
      </c>
      <c r="C504" s="254" t="s">
        <v>2014</v>
      </c>
      <c r="D504" s="254" t="s">
        <v>2015</v>
      </c>
      <c r="E504" s="541" t="s">
        <v>2016</v>
      </c>
      <c r="F504" s="436" t="s">
        <v>1971</v>
      </c>
      <c r="G504" s="463">
        <v>480</v>
      </c>
      <c r="H504" s="463">
        <v>0</v>
      </c>
      <c r="I504" s="463">
        <v>0</v>
      </c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436">
        <v>1</v>
      </c>
      <c r="W504" s="481">
        <v>480</v>
      </c>
      <c r="X504" s="220"/>
      <c r="Y504" s="220">
        <v>70054.78</v>
      </c>
    </row>
    <row r="505" spans="2:25" s="194" customFormat="1" ht="15.75">
      <c r="B505" s="430" t="s">
        <v>276</v>
      </c>
      <c r="C505" s="254" t="s">
        <v>2017</v>
      </c>
      <c r="D505" s="254" t="s">
        <v>2018</v>
      </c>
      <c r="E505" s="541" t="s">
        <v>2019</v>
      </c>
      <c r="F505" s="436" t="s">
        <v>1971</v>
      </c>
      <c r="G505" s="463">
        <v>480</v>
      </c>
      <c r="H505" s="463">
        <v>0</v>
      </c>
      <c r="I505" s="463">
        <v>0</v>
      </c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436">
        <v>1</v>
      </c>
      <c r="W505" s="481">
        <v>160</v>
      </c>
      <c r="X505" s="220"/>
      <c r="Y505" s="220">
        <v>78111.87</v>
      </c>
    </row>
    <row r="506" spans="2:25" s="194" customFormat="1" ht="15.75">
      <c r="B506" s="430" t="s">
        <v>276</v>
      </c>
      <c r="C506" s="254" t="s">
        <v>2020</v>
      </c>
      <c r="D506" s="254" t="s">
        <v>2021</v>
      </c>
      <c r="E506" s="541" t="s">
        <v>2022</v>
      </c>
      <c r="F506" s="436" t="s">
        <v>1971</v>
      </c>
      <c r="G506" s="484">
        <v>160</v>
      </c>
      <c r="H506" s="463">
        <v>0</v>
      </c>
      <c r="I506" s="463">
        <v>0</v>
      </c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436">
        <v>1</v>
      </c>
      <c r="W506" s="542">
        <v>160</v>
      </c>
      <c r="X506" s="220"/>
      <c r="Y506" s="428">
        <v>46984.66</v>
      </c>
    </row>
    <row r="507" spans="2:25" s="194" customFormat="1" ht="15.75">
      <c r="B507" s="430" t="s">
        <v>276</v>
      </c>
      <c r="C507" s="254" t="s">
        <v>2023</v>
      </c>
      <c r="D507" s="254" t="s">
        <v>2024</v>
      </c>
      <c r="E507" s="541" t="s">
        <v>2025</v>
      </c>
      <c r="F507" s="436" t="s">
        <v>1971</v>
      </c>
      <c r="G507" s="484">
        <v>480</v>
      </c>
      <c r="H507" s="463">
        <v>0</v>
      </c>
      <c r="I507" s="463">
        <v>0</v>
      </c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436">
        <v>1</v>
      </c>
      <c r="W507" s="542">
        <v>480</v>
      </c>
      <c r="X507" s="220"/>
      <c r="Y507" s="220">
        <v>84325.52</v>
      </c>
    </row>
    <row r="508" spans="2:25" s="194" customFormat="1" ht="15.75">
      <c r="B508" s="430" t="s">
        <v>276</v>
      </c>
      <c r="C508" s="254" t="s">
        <v>2026</v>
      </c>
      <c r="D508" s="254" t="s">
        <v>2027</v>
      </c>
      <c r="E508" s="541" t="s">
        <v>2028</v>
      </c>
      <c r="F508" s="436" t="s">
        <v>1971</v>
      </c>
      <c r="G508" s="484">
        <v>240</v>
      </c>
      <c r="H508" s="463">
        <v>0</v>
      </c>
      <c r="I508" s="463">
        <v>0</v>
      </c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436">
        <v>1</v>
      </c>
      <c r="W508" s="542">
        <v>240</v>
      </c>
      <c r="X508" s="220"/>
      <c r="Y508" s="220">
        <v>22235.19</v>
      </c>
    </row>
    <row r="509" spans="2:25" s="194" customFormat="1" ht="15.75">
      <c r="B509" s="430" t="s">
        <v>276</v>
      </c>
      <c r="C509" s="254" t="s">
        <v>2029</v>
      </c>
      <c r="D509" s="254" t="s">
        <v>2030</v>
      </c>
      <c r="E509" s="541" t="s">
        <v>2031</v>
      </c>
      <c r="F509" s="436" t="s">
        <v>1971</v>
      </c>
      <c r="G509" s="463"/>
      <c r="H509" s="543">
        <v>112</v>
      </c>
      <c r="I509" s="463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436"/>
      <c r="W509" s="543">
        <v>112</v>
      </c>
      <c r="X509" s="220"/>
      <c r="Y509" s="220">
        <v>18277.62</v>
      </c>
    </row>
    <row r="510" spans="2:25" s="194" customFormat="1" ht="15.75">
      <c r="B510" s="430" t="s">
        <v>276</v>
      </c>
      <c r="C510" s="254" t="s">
        <v>2032</v>
      </c>
      <c r="D510" s="254" t="s">
        <v>2033</v>
      </c>
      <c r="E510" s="541" t="s">
        <v>2034</v>
      </c>
      <c r="F510" s="436" t="s">
        <v>1971</v>
      </c>
      <c r="G510" s="463"/>
      <c r="H510" s="543">
        <v>96</v>
      </c>
      <c r="I510" s="463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436"/>
      <c r="W510" s="543">
        <v>96</v>
      </c>
      <c r="X510" s="220"/>
      <c r="Y510" s="220">
        <v>14516.37</v>
      </c>
    </row>
    <row r="511" spans="2:25" s="194" customFormat="1" ht="15.75">
      <c r="B511" s="430" t="s">
        <v>276</v>
      </c>
      <c r="C511" s="254" t="s">
        <v>2035</v>
      </c>
      <c r="D511" s="254" t="s">
        <v>2036</v>
      </c>
      <c r="E511" s="544" t="s">
        <v>2037</v>
      </c>
      <c r="F511" s="436" t="s">
        <v>1971</v>
      </c>
      <c r="G511" s="463"/>
      <c r="H511" s="543">
        <f>14*12</f>
        <v>168</v>
      </c>
      <c r="I511" s="463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436"/>
      <c r="W511" s="543">
        <f>14*12</f>
        <v>168</v>
      </c>
      <c r="X511" s="220"/>
      <c r="Y511" s="220">
        <v>42863.06</v>
      </c>
    </row>
    <row r="512" spans="2:25" s="194" customFormat="1" ht="15.75">
      <c r="B512" s="430" t="s">
        <v>276</v>
      </c>
      <c r="C512" s="254" t="s">
        <v>2038</v>
      </c>
      <c r="D512" s="254" t="s">
        <v>2039</v>
      </c>
      <c r="E512" s="541" t="s">
        <v>2040</v>
      </c>
      <c r="F512" s="436" t="s">
        <v>1971</v>
      </c>
      <c r="G512" s="463"/>
      <c r="H512" s="543">
        <f>20*12</f>
        <v>240</v>
      </c>
      <c r="I512" s="463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436"/>
      <c r="W512" s="543">
        <f>20*12</f>
        <v>240</v>
      </c>
      <c r="X512" s="220"/>
      <c r="Y512" s="220">
        <v>61910.85</v>
      </c>
    </row>
    <row r="513" spans="2:25" s="194" customFormat="1" ht="15.75">
      <c r="B513" s="430" t="s">
        <v>276</v>
      </c>
      <c r="C513" s="254" t="s">
        <v>2041</v>
      </c>
      <c r="D513" s="254" t="s">
        <v>2042</v>
      </c>
      <c r="E513" s="541" t="s">
        <v>2043</v>
      </c>
      <c r="F513" s="436" t="s">
        <v>1971</v>
      </c>
      <c r="G513" s="463"/>
      <c r="H513" s="542">
        <f>20*12</f>
        <v>240</v>
      </c>
      <c r="I513" s="463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436"/>
      <c r="W513" s="542">
        <f>20*12</f>
        <v>240</v>
      </c>
      <c r="X513" s="220"/>
      <c r="Y513" s="220">
        <v>57041.23</v>
      </c>
    </row>
    <row r="514" spans="2:25" s="194" customFormat="1" ht="15.75">
      <c r="B514" s="430" t="s">
        <v>276</v>
      </c>
      <c r="C514" s="254" t="s">
        <v>2044</v>
      </c>
      <c r="D514" s="254" t="s">
        <v>2045</v>
      </c>
      <c r="E514" s="541" t="s">
        <v>2046</v>
      </c>
      <c r="F514" s="436" t="s">
        <v>1971</v>
      </c>
      <c r="G514" s="463"/>
      <c r="H514" s="542">
        <v>152</v>
      </c>
      <c r="I514" s="463"/>
      <c r="J514" s="463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436"/>
      <c r="W514" s="542">
        <v>152</v>
      </c>
      <c r="X514" s="220"/>
      <c r="Y514" s="220">
        <v>30029.22</v>
      </c>
    </row>
    <row r="515" spans="2:25" s="194" customFormat="1" ht="15.75">
      <c r="B515" s="430" t="s">
        <v>276</v>
      </c>
      <c r="C515" s="254" t="s">
        <v>2047</v>
      </c>
      <c r="D515" s="254" t="s">
        <v>2048</v>
      </c>
      <c r="E515" s="541" t="s">
        <v>2049</v>
      </c>
      <c r="F515" s="436" t="s">
        <v>1971</v>
      </c>
      <c r="G515" s="463"/>
      <c r="H515" s="542">
        <v>0</v>
      </c>
      <c r="I515" s="463"/>
      <c r="J515" s="463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436"/>
      <c r="W515" s="542">
        <v>0</v>
      </c>
      <c r="X515" s="220"/>
      <c r="Y515" s="220">
        <v>1916.95</v>
      </c>
    </row>
    <row r="516" spans="2:25" s="194" customFormat="1" ht="15.75">
      <c r="B516" s="430" t="s">
        <v>276</v>
      </c>
      <c r="C516" s="254" t="s">
        <v>2050</v>
      </c>
      <c r="D516" s="254" t="s">
        <v>2051</v>
      </c>
      <c r="E516" s="541" t="s">
        <v>2052</v>
      </c>
      <c r="F516" s="436" t="s">
        <v>1971</v>
      </c>
      <c r="G516" s="463"/>
      <c r="H516" s="542">
        <f>20*12</f>
        <v>240</v>
      </c>
      <c r="I516" s="463"/>
      <c r="J516" s="463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436"/>
      <c r="W516" s="542">
        <f>20*12</f>
        <v>240</v>
      </c>
      <c r="X516" s="220"/>
      <c r="Y516" s="220">
        <v>61910.85</v>
      </c>
    </row>
    <row r="517" spans="2:25" s="194" customFormat="1" ht="15.75">
      <c r="B517" s="430" t="s">
        <v>276</v>
      </c>
      <c r="C517" s="254" t="s">
        <v>2053</v>
      </c>
      <c r="D517" s="254" t="s">
        <v>2054</v>
      </c>
      <c r="E517" s="541" t="s">
        <v>2055</v>
      </c>
      <c r="F517" s="436" t="s">
        <v>1971</v>
      </c>
      <c r="G517" s="463"/>
      <c r="H517" s="542">
        <f>16*12</f>
        <v>192</v>
      </c>
      <c r="I517" s="463"/>
      <c r="J517" s="463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436"/>
      <c r="W517" s="542">
        <f>16*12</f>
        <v>192</v>
      </c>
      <c r="X517" s="220"/>
      <c r="Y517" s="220">
        <v>49180.13</v>
      </c>
    </row>
    <row r="518" spans="2:25" s="194" customFormat="1" ht="15.75">
      <c r="B518" s="430" t="s">
        <v>276</v>
      </c>
      <c r="C518" s="254" t="s">
        <v>2056</v>
      </c>
      <c r="D518" s="254" t="s">
        <v>2057</v>
      </c>
      <c r="E518" s="541" t="s">
        <v>2058</v>
      </c>
      <c r="F518" s="436" t="s">
        <v>1971</v>
      </c>
      <c r="G518" s="463"/>
      <c r="H518" s="542">
        <v>78</v>
      </c>
      <c r="I518" s="463"/>
      <c r="J518" s="463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436"/>
      <c r="W518" s="542">
        <v>78</v>
      </c>
      <c r="X518" s="220"/>
      <c r="Y518" s="220">
        <v>10128.24</v>
      </c>
    </row>
    <row r="519" spans="2:25" s="194" customFormat="1" ht="15.75">
      <c r="B519" s="430" t="s">
        <v>276</v>
      </c>
      <c r="C519" s="254" t="s">
        <v>2059</v>
      </c>
      <c r="D519" s="254" t="s">
        <v>2060</v>
      </c>
      <c r="E519" s="541" t="s">
        <v>2061</v>
      </c>
      <c r="F519" s="436" t="s">
        <v>1971</v>
      </c>
      <c r="G519" s="463"/>
      <c r="H519" s="542">
        <v>216</v>
      </c>
      <c r="I519" s="463"/>
      <c r="J519" s="463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436"/>
      <c r="W519" s="542">
        <v>216</v>
      </c>
      <c r="X519" s="220"/>
      <c r="Y519" s="220">
        <v>43501.98</v>
      </c>
    </row>
    <row r="520" spans="2:25" s="194" customFormat="1" ht="15.75">
      <c r="B520" s="430" t="s">
        <v>276</v>
      </c>
      <c r="C520" s="254" t="s">
        <v>2062</v>
      </c>
      <c r="D520" s="254" t="s">
        <v>2063</v>
      </c>
      <c r="E520" s="541" t="s">
        <v>2064</v>
      </c>
      <c r="F520" s="436" t="s">
        <v>1971</v>
      </c>
      <c r="G520" s="463"/>
      <c r="H520" s="542">
        <v>174</v>
      </c>
      <c r="I520" s="463"/>
      <c r="J520" s="463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436"/>
      <c r="W520" s="542">
        <v>174</v>
      </c>
      <c r="X520" s="220"/>
      <c r="Y520" s="220">
        <v>44659.09</v>
      </c>
    </row>
    <row r="521" spans="2:25" s="194" customFormat="1" ht="15.75">
      <c r="B521" s="430" t="s">
        <v>276</v>
      </c>
      <c r="C521" s="254" t="s">
        <v>2065</v>
      </c>
      <c r="D521" s="254" t="s">
        <v>2066</v>
      </c>
      <c r="E521" s="541" t="s">
        <v>2067</v>
      </c>
      <c r="F521" s="436" t="s">
        <v>1971</v>
      </c>
      <c r="G521" s="463"/>
      <c r="H521" s="542">
        <f>20*12</f>
        <v>240</v>
      </c>
      <c r="I521" s="463"/>
      <c r="J521" s="463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436"/>
      <c r="W521" s="542">
        <f>20*12</f>
        <v>240</v>
      </c>
      <c r="X521" s="220"/>
      <c r="Y521" s="220">
        <v>61910.85</v>
      </c>
    </row>
    <row r="522" spans="2:25" s="194" customFormat="1" ht="15.75">
      <c r="B522" s="430" t="s">
        <v>276</v>
      </c>
      <c r="C522" s="254" t="s">
        <v>2068</v>
      </c>
      <c r="D522" s="254" t="s">
        <v>2069</v>
      </c>
      <c r="E522" s="541" t="s">
        <v>2070</v>
      </c>
      <c r="F522" s="436" t="s">
        <v>1971</v>
      </c>
      <c r="G522" s="463"/>
      <c r="H522" s="542">
        <v>210</v>
      </c>
      <c r="I522" s="463"/>
      <c r="J522" s="463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436"/>
      <c r="W522" s="542">
        <v>210</v>
      </c>
      <c r="X522" s="220"/>
      <c r="Y522" s="220">
        <v>38994.910000000003</v>
      </c>
    </row>
    <row r="523" spans="2:25" s="194" customFormat="1" ht="15.75">
      <c r="B523" s="430" t="s">
        <v>276</v>
      </c>
      <c r="C523" s="254" t="s">
        <v>2071</v>
      </c>
      <c r="D523" s="254" t="s">
        <v>2072</v>
      </c>
      <c r="E523" s="541" t="s">
        <v>2073</v>
      </c>
      <c r="F523" s="436" t="s">
        <v>1971</v>
      </c>
      <c r="G523" s="463"/>
      <c r="H523" s="542">
        <v>240</v>
      </c>
      <c r="I523" s="463"/>
      <c r="J523" s="463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436"/>
      <c r="W523" s="542">
        <v>240</v>
      </c>
      <c r="X523" s="220"/>
      <c r="Y523" s="220">
        <v>61910.85</v>
      </c>
    </row>
    <row r="524" spans="2:25" s="194" customFormat="1" ht="15.75">
      <c r="B524" s="430" t="s">
        <v>276</v>
      </c>
      <c r="C524" s="254" t="s">
        <v>2074</v>
      </c>
      <c r="D524" s="254" t="s">
        <v>2075</v>
      </c>
      <c r="E524" s="541" t="s">
        <v>2076</v>
      </c>
      <c r="F524" s="436" t="s">
        <v>1971</v>
      </c>
      <c r="G524" s="463"/>
      <c r="H524" s="542">
        <v>148</v>
      </c>
      <c r="I524" s="463"/>
      <c r="J524" s="463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436"/>
      <c r="W524" s="542">
        <v>148</v>
      </c>
      <c r="X524" s="220"/>
      <c r="Y524" s="220">
        <v>27504.81</v>
      </c>
    </row>
    <row r="525" spans="2:25" s="194" customFormat="1" ht="15.75">
      <c r="B525" s="430" t="s">
        <v>276</v>
      </c>
      <c r="C525" s="254" t="s">
        <v>2077</v>
      </c>
      <c r="D525" s="254" t="s">
        <v>2078</v>
      </c>
      <c r="E525" s="541" t="s">
        <v>2079</v>
      </c>
      <c r="F525" s="436" t="s">
        <v>1971</v>
      </c>
      <c r="G525" s="463"/>
      <c r="H525" s="542">
        <f>20*12</f>
        <v>240</v>
      </c>
      <c r="I525" s="463"/>
      <c r="J525" s="463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436"/>
      <c r="W525" s="542">
        <f>20*12</f>
        <v>240</v>
      </c>
      <c r="X525" s="220"/>
      <c r="Y525" s="220">
        <v>62091.99</v>
      </c>
    </row>
    <row r="526" spans="2:25" s="194" customFormat="1" ht="15.75">
      <c r="B526" s="430" t="s">
        <v>276</v>
      </c>
      <c r="C526" s="254" t="s">
        <v>2080</v>
      </c>
      <c r="D526" s="254" t="s">
        <v>2081</v>
      </c>
      <c r="E526" s="541" t="s">
        <v>2082</v>
      </c>
      <c r="F526" s="436" t="s">
        <v>1971</v>
      </c>
      <c r="G526" s="463"/>
      <c r="H526" s="542">
        <f>20*12</f>
        <v>240</v>
      </c>
      <c r="I526" s="463"/>
      <c r="J526" s="463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436"/>
      <c r="W526" s="542">
        <f>20*12</f>
        <v>240</v>
      </c>
      <c r="X526" s="220"/>
      <c r="Y526" s="220">
        <v>61910.85</v>
      </c>
    </row>
    <row r="527" spans="2:25" s="194" customFormat="1" ht="15.75">
      <c r="B527" s="430" t="s">
        <v>276</v>
      </c>
      <c r="C527" s="254" t="s">
        <v>2083</v>
      </c>
      <c r="D527" s="254" t="s">
        <v>2084</v>
      </c>
      <c r="E527" s="541" t="s">
        <v>2085</v>
      </c>
      <c r="F527" s="436" t="s">
        <v>1971</v>
      </c>
      <c r="G527" s="463"/>
      <c r="H527" s="542">
        <v>128</v>
      </c>
      <c r="I527" s="463"/>
      <c r="J527" s="463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436"/>
      <c r="W527" s="542">
        <v>128</v>
      </c>
      <c r="X527" s="220"/>
      <c r="Y527" s="220">
        <v>21399.91</v>
      </c>
    </row>
    <row r="528" spans="2:25" s="194" customFormat="1" ht="15.75">
      <c r="B528" s="430" t="s">
        <v>276</v>
      </c>
      <c r="C528" s="254" t="s">
        <v>2086</v>
      </c>
      <c r="D528" s="254" t="s">
        <v>2087</v>
      </c>
      <c r="E528" s="541" t="s">
        <v>2088</v>
      </c>
      <c r="F528" s="436" t="s">
        <v>1971</v>
      </c>
      <c r="G528" s="463"/>
      <c r="H528" s="542">
        <v>210</v>
      </c>
      <c r="I528" s="463"/>
      <c r="J528" s="463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436"/>
      <c r="W528" s="542">
        <v>210</v>
      </c>
      <c r="X528" s="220"/>
      <c r="Y528" s="220">
        <v>41698.410000000003</v>
      </c>
    </row>
    <row r="529" spans="2:25" s="194" customFormat="1" ht="15.75">
      <c r="B529" s="430" t="s">
        <v>276</v>
      </c>
      <c r="C529" s="254" t="s">
        <v>2089</v>
      </c>
      <c r="D529" s="254" t="s">
        <v>2090</v>
      </c>
      <c r="E529" s="541" t="s">
        <v>2091</v>
      </c>
      <c r="F529" s="436" t="s">
        <v>1971</v>
      </c>
      <c r="G529" s="463"/>
      <c r="H529" s="542">
        <v>120</v>
      </c>
      <c r="I529" s="463"/>
      <c r="J529" s="463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436"/>
      <c r="W529" s="542">
        <v>120</v>
      </c>
      <c r="X529" s="220"/>
      <c r="Y529" s="220">
        <v>34734.550000000003</v>
      </c>
    </row>
    <row r="530" spans="2:25" s="194" customFormat="1" ht="15.75">
      <c r="B530" s="430" t="s">
        <v>276</v>
      </c>
      <c r="C530" s="254" t="s">
        <v>2092</v>
      </c>
      <c r="D530" s="254" t="s">
        <v>2093</v>
      </c>
      <c r="E530" s="541" t="s">
        <v>2094</v>
      </c>
      <c r="F530" s="436" t="s">
        <v>1971</v>
      </c>
      <c r="G530" s="463"/>
      <c r="H530" s="542">
        <v>72</v>
      </c>
      <c r="I530" s="463"/>
      <c r="J530" s="463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436"/>
      <c r="W530" s="542">
        <v>72</v>
      </c>
      <c r="X530" s="220"/>
      <c r="Y530" s="220">
        <v>16616.009999999998</v>
      </c>
    </row>
    <row r="531" spans="2:25" s="194" customFormat="1" ht="15.75">
      <c r="B531" s="430" t="s">
        <v>276</v>
      </c>
      <c r="C531" s="254" t="s">
        <v>2095</v>
      </c>
      <c r="D531" s="254" t="s">
        <v>2096</v>
      </c>
      <c r="E531" s="541" t="s">
        <v>2097</v>
      </c>
      <c r="F531" s="436" t="s">
        <v>1971</v>
      </c>
      <c r="G531" s="463"/>
      <c r="H531" s="542">
        <f>20*12</f>
        <v>240</v>
      </c>
      <c r="I531" s="463"/>
      <c r="J531" s="463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436"/>
      <c r="W531" s="542">
        <f>20*12</f>
        <v>240</v>
      </c>
      <c r="X531" s="220"/>
      <c r="Y531" s="220">
        <v>61910.85</v>
      </c>
    </row>
    <row r="532" spans="2:25" s="194" customFormat="1" ht="15.75">
      <c r="B532" s="430" t="s">
        <v>276</v>
      </c>
      <c r="C532" s="254" t="s">
        <v>2098</v>
      </c>
      <c r="D532" s="254" t="s">
        <v>2099</v>
      </c>
      <c r="E532" s="541" t="s">
        <v>2100</v>
      </c>
      <c r="F532" s="436" t="s">
        <v>1971</v>
      </c>
      <c r="G532" s="463"/>
      <c r="H532" s="542">
        <f>20*12</f>
        <v>240</v>
      </c>
      <c r="I532" s="463"/>
      <c r="J532" s="463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436"/>
      <c r="W532" s="542">
        <f>20*12</f>
        <v>240</v>
      </c>
      <c r="X532" s="220"/>
      <c r="Y532" s="220">
        <v>50942.86</v>
      </c>
    </row>
    <row r="533" spans="2:25" s="194" customFormat="1" ht="15.75">
      <c r="B533" s="430" t="s">
        <v>276</v>
      </c>
      <c r="C533" s="254" t="s">
        <v>2101</v>
      </c>
      <c r="D533" s="254" t="s">
        <v>2102</v>
      </c>
      <c r="E533" s="541" t="s">
        <v>2103</v>
      </c>
      <c r="F533" s="436" t="s">
        <v>1971</v>
      </c>
      <c r="G533" s="463"/>
      <c r="H533" s="542">
        <f>20*12</f>
        <v>240</v>
      </c>
      <c r="I533" s="463"/>
      <c r="J533" s="463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436"/>
      <c r="W533" s="542">
        <f>20*12</f>
        <v>240</v>
      </c>
      <c r="X533" s="220"/>
      <c r="Y533" s="220">
        <v>54665.35</v>
      </c>
    </row>
    <row r="534" spans="2:25" s="194" customFormat="1" ht="15.75">
      <c r="B534" s="430" t="s">
        <v>276</v>
      </c>
      <c r="C534" s="254" t="s">
        <v>2104</v>
      </c>
      <c r="D534" s="254" t="s">
        <v>2105</v>
      </c>
      <c r="E534" s="541" t="s">
        <v>2106</v>
      </c>
      <c r="F534" s="436" t="s">
        <v>1971</v>
      </c>
      <c r="G534" s="463"/>
      <c r="H534" s="542">
        <v>234</v>
      </c>
      <c r="I534" s="463"/>
      <c r="J534" s="463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436"/>
      <c r="W534" s="542">
        <v>234</v>
      </c>
      <c r="X534" s="220"/>
      <c r="Y534" s="220">
        <v>60223.4</v>
      </c>
    </row>
    <row r="535" spans="2:25" s="194" customFormat="1" ht="15.75">
      <c r="B535" s="430" t="s">
        <v>276</v>
      </c>
      <c r="C535" s="254" t="s">
        <v>2107</v>
      </c>
      <c r="D535" s="254" t="s">
        <v>2108</v>
      </c>
      <c r="E535" s="541" t="s">
        <v>2109</v>
      </c>
      <c r="F535" s="436" t="s">
        <v>1971</v>
      </c>
      <c r="G535" s="463"/>
      <c r="H535" s="542">
        <f>20*12</f>
        <v>240</v>
      </c>
      <c r="I535" s="463"/>
      <c r="J535" s="463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436"/>
      <c r="W535" s="542">
        <f>20*12</f>
        <v>240</v>
      </c>
      <c r="X535" s="220"/>
      <c r="Y535" s="220">
        <v>61454.44</v>
      </c>
    </row>
    <row r="536" spans="2:25" s="194" customFormat="1" ht="15.75">
      <c r="B536" s="430" t="s">
        <v>276</v>
      </c>
      <c r="C536" s="254" t="s">
        <v>2110</v>
      </c>
      <c r="D536" s="254" t="s">
        <v>2111</v>
      </c>
      <c r="E536" s="541" t="s">
        <v>2112</v>
      </c>
      <c r="F536" s="436" t="s">
        <v>1971</v>
      </c>
      <c r="G536" s="463"/>
      <c r="H536" s="542">
        <f>14*12</f>
        <v>168</v>
      </c>
      <c r="I536" s="463"/>
      <c r="J536" s="463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436"/>
      <c r="W536" s="542">
        <f>14*12</f>
        <v>168</v>
      </c>
      <c r="X536" s="220"/>
      <c r="Y536" s="220">
        <v>42238.19</v>
      </c>
    </row>
    <row r="537" spans="2:25" s="194" customFormat="1" ht="15.75">
      <c r="B537" s="430" t="s">
        <v>276</v>
      </c>
      <c r="C537" s="254" t="s">
        <v>2113</v>
      </c>
      <c r="D537" s="254" t="s">
        <v>2114</v>
      </c>
      <c r="E537" s="541" t="s">
        <v>2115</v>
      </c>
      <c r="F537" s="436" t="s">
        <v>1971</v>
      </c>
      <c r="G537" s="463"/>
      <c r="H537" s="542">
        <v>26</v>
      </c>
      <c r="I537" s="463"/>
      <c r="J537" s="463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436"/>
      <c r="W537" s="542">
        <v>26</v>
      </c>
      <c r="X537" s="220"/>
      <c r="Y537" s="220">
        <v>5592.87</v>
      </c>
    </row>
    <row r="538" spans="2:25" s="194" customFormat="1" ht="15.75">
      <c r="B538" s="430" t="s">
        <v>276</v>
      </c>
      <c r="C538" s="254" t="s">
        <v>2116</v>
      </c>
      <c r="D538" s="254" t="s">
        <v>2117</v>
      </c>
      <c r="E538" s="541" t="s">
        <v>2118</v>
      </c>
      <c r="F538" s="436" t="s">
        <v>1971</v>
      </c>
      <c r="G538" s="463"/>
      <c r="H538" s="542">
        <v>234</v>
      </c>
      <c r="I538" s="463"/>
      <c r="J538" s="463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436"/>
      <c r="W538" s="542">
        <v>234</v>
      </c>
      <c r="X538" s="220"/>
      <c r="Y538" s="220">
        <v>60314.68</v>
      </c>
    </row>
    <row r="539" spans="2:25" s="194" customFormat="1" ht="15.75">
      <c r="B539" s="430" t="s">
        <v>276</v>
      </c>
      <c r="C539" s="254" t="s">
        <v>2119</v>
      </c>
      <c r="D539" s="254" t="s">
        <v>2120</v>
      </c>
      <c r="E539" s="541" t="s">
        <v>2121</v>
      </c>
      <c r="F539" s="436" t="s">
        <v>1971</v>
      </c>
      <c r="G539" s="463"/>
      <c r="H539" s="542">
        <v>234</v>
      </c>
      <c r="I539" s="463"/>
      <c r="J539" s="463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436"/>
      <c r="W539" s="542">
        <v>234</v>
      </c>
      <c r="X539" s="220"/>
      <c r="Y539" s="220">
        <v>59746.9</v>
      </c>
    </row>
    <row r="540" spans="2:25" s="194" customFormat="1" ht="15.75">
      <c r="B540" s="430" t="s">
        <v>276</v>
      </c>
      <c r="C540" s="254" t="s">
        <v>2122</v>
      </c>
      <c r="D540" s="254" t="s">
        <v>2123</v>
      </c>
      <c r="E540" s="541" t="s">
        <v>2124</v>
      </c>
      <c r="F540" s="436" t="s">
        <v>1971</v>
      </c>
      <c r="G540" s="463"/>
      <c r="H540" s="542">
        <f>20*12</f>
        <v>240</v>
      </c>
      <c r="I540" s="463"/>
      <c r="J540" s="463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436"/>
      <c r="W540" s="542">
        <f>20*12</f>
        <v>240</v>
      </c>
      <c r="X540" s="220"/>
      <c r="Y540" s="220">
        <v>61910.85</v>
      </c>
    </row>
    <row r="541" spans="2:25" s="194" customFormat="1" ht="15.75">
      <c r="B541" s="430" t="s">
        <v>276</v>
      </c>
      <c r="C541" s="254" t="s">
        <v>2125</v>
      </c>
      <c r="D541" s="254" t="s">
        <v>2126</v>
      </c>
      <c r="E541" s="541" t="s">
        <v>2127</v>
      </c>
      <c r="F541" s="436" t="s">
        <v>1971</v>
      </c>
      <c r="G541" s="463"/>
      <c r="H541" s="542">
        <v>150</v>
      </c>
      <c r="I541" s="463"/>
      <c r="J541" s="463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436"/>
      <c r="W541" s="542">
        <v>150</v>
      </c>
      <c r="X541" s="220"/>
      <c r="Y541" s="220">
        <v>27782.39</v>
      </c>
    </row>
    <row r="542" spans="2:25" s="194" customFormat="1" ht="15.75">
      <c r="B542" s="430" t="s">
        <v>276</v>
      </c>
      <c r="C542" s="254" t="s">
        <v>2128</v>
      </c>
      <c r="D542" s="254" t="s">
        <v>2129</v>
      </c>
      <c r="E542" s="541" t="s">
        <v>2130</v>
      </c>
      <c r="F542" s="436" t="s">
        <v>1971</v>
      </c>
      <c r="G542" s="463"/>
      <c r="H542" s="542">
        <f>20*12</f>
        <v>240</v>
      </c>
      <c r="I542" s="463"/>
      <c r="J542" s="463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436"/>
      <c r="W542" s="542">
        <f>20*12</f>
        <v>240</v>
      </c>
      <c r="X542" s="220"/>
      <c r="Y542" s="220">
        <v>61910.85</v>
      </c>
    </row>
    <row r="543" spans="2:25" s="194" customFormat="1" ht="15.75">
      <c r="B543" s="430" t="s">
        <v>276</v>
      </c>
      <c r="C543" s="254" t="s">
        <v>2131</v>
      </c>
      <c r="D543" s="254" t="s">
        <v>2132</v>
      </c>
      <c r="E543" s="541" t="s">
        <v>2133</v>
      </c>
      <c r="F543" s="436" t="s">
        <v>1971</v>
      </c>
      <c r="G543" s="463"/>
      <c r="H543" s="542">
        <f>17*12</f>
        <v>204</v>
      </c>
      <c r="I543" s="463"/>
      <c r="J543" s="463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436"/>
      <c r="W543" s="542">
        <f>17*12</f>
        <v>204</v>
      </c>
      <c r="X543" s="220"/>
      <c r="Y543" s="220">
        <v>44858.25</v>
      </c>
    </row>
    <row r="544" spans="2:25" s="194" customFormat="1" ht="15.75">
      <c r="B544" s="430" t="s">
        <v>276</v>
      </c>
      <c r="C544" s="254" t="s">
        <v>2134</v>
      </c>
      <c r="D544" s="254" t="s">
        <v>2135</v>
      </c>
      <c r="E544" s="541" t="s">
        <v>2136</v>
      </c>
      <c r="F544" s="436" t="s">
        <v>1971</v>
      </c>
      <c r="G544" s="463"/>
      <c r="H544" s="542">
        <v>234</v>
      </c>
      <c r="I544" s="463"/>
      <c r="J544" s="463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436"/>
      <c r="W544" s="542">
        <v>234</v>
      </c>
      <c r="X544" s="220"/>
      <c r="Y544" s="220">
        <v>60411.44</v>
      </c>
    </row>
    <row r="545" spans="2:25" s="194" customFormat="1" ht="15.75">
      <c r="B545" s="430" t="s">
        <v>276</v>
      </c>
      <c r="C545" s="254" t="s">
        <v>2137</v>
      </c>
      <c r="D545" s="254" t="s">
        <v>2138</v>
      </c>
      <c r="E545" s="541" t="s">
        <v>2139</v>
      </c>
      <c r="F545" s="436" t="s">
        <v>1971</v>
      </c>
      <c r="G545" s="463"/>
      <c r="H545" s="542">
        <v>72</v>
      </c>
      <c r="I545" s="463"/>
      <c r="J545" s="463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436"/>
      <c r="W545" s="542">
        <v>72</v>
      </c>
      <c r="X545" s="220"/>
      <c r="Y545" s="220">
        <v>10887.28</v>
      </c>
    </row>
    <row r="546" spans="2:25" s="194" customFormat="1" ht="15.75">
      <c r="B546" s="430" t="s">
        <v>276</v>
      </c>
      <c r="C546" s="254" t="s">
        <v>2140</v>
      </c>
      <c r="D546" s="254" t="s">
        <v>2141</v>
      </c>
      <c r="E546" s="541" t="s">
        <v>2142</v>
      </c>
      <c r="F546" s="436" t="s">
        <v>1971</v>
      </c>
      <c r="G546" s="463"/>
      <c r="H546" s="542">
        <v>222</v>
      </c>
      <c r="I546" s="463"/>
      <c r="J546" s="463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436"/>
      <c r="W546" s="542">
        <v>222</v>
      </c>
      <c r="X546" s="220"/>
      <c r="Y546" s="220">
        <v>57549.58</v>
      </c>
    </row>
    <row r="547" spans="2:25" s="194" customFormat="1" ht="15.75">
      <c r="B547" s="430" t="s">
        <v>276</v>
      </c>
      <c r="C547" s="254" t="s">
        <v>2143</v>
      </c>
      <c r="D547" s="254" t="s">
        <v>2144</v>
      </c>
      <c r="E547" s="541" t="s">
        <v>2145</v>
      </c>
      <c r="F547" s="436" t="s">
        <v>1971</v>
      </c>
      <c r="G547" s="463"/>
      <c r="H547" s="542">
        <v>240</v>
      </c>
      <c r="I547" s="463"/>
      <c r="J547" s="463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436"/>
      <c r="W547" s="542">
        <v>240</v>
      </c>
      <c r="X547" s="220"/>
      <c r="Y547" s="220">
        <v>61910.85</v>
      </c>
    </row>
    <row r="548" spans="2:25" s="194" customFormat="1" ht="15.75">
      <c r="B548" s="430" t="s">
        <v>276</v>
      </c>
      <c r="C548" s="254" t="s">
        <v>2146</v>
      </c>
      <c r="D548" s="254" t="s">
        <v>2147</v>
      </c>
      <c r="E548" s="541" t="s">
        <v>2148</v>
      </c>
      <c r="F548" s="436" t="s">
        <v>1971</v>
      </c>
      <c r="G548" s="463"/>
      <c r="H548" s="542">
        <f>20*12</f>
        <v>240</v>
      </c>
      <c r="I548" s="463"/>
      <c r="J548" s="463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436"/>
      <c r="W548" s="542">
        <f>20*12</f>
        <v>240</v>
      </c>
      <c r="X548" s="220"/>
      <c r="Y548" s="220">
        <v>61910.85</v>
      </c>
    </row>
    <row r="549" spans="2:25" s="194" customFormat="1" ht="15.75">
      <c r="B549" s="430" t="s">
        <v>276</v>
      </c>
      <c r="C549" s="254" t="s">
        <v>2149</v>
      </c>
      <c r="D549" s="254" t="s">
        <v>2150</v>
      </c>
      <c r="E549" s="541" t="s">
        <v>2151</v>
      </c>
      <c r="F549" s="436" t="s">
        <v>1971</v>
      </c>
      <c r="G549" s="463"/>
      <c r="H549" s="542">
        <f>10*12</f>
        <v>120</v>
      </c>
      <c r="I549" s="463"/>
      <c r="J549" s="463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436"/>
      <c r="W549" s="542">
        <f>10*12</f>
        <v>120</v>
      </c>
      <c r="X549" s="220"/>
      <c r="Y549" s="220">
        <v>30955.43</v>
      </c>
    </row>
    <row r="550" spans="2:25" s="194" customFormat="1" ht="15.75">
      <c r="B550" s="430" t="s">
        <v>276</v>
      </c>
      <c r="C550" s="254" t="s">
        <v>2152</v>
      </c>
      <c r="D550" s="254" t="s">
        <v>2153</v>
      </c>
      <c r="E550" s="541" t="s">
        <v>2154</v>
      </c>
      <c r="F550" s="436" t="s">
        <v>1971</v>
      </c>
      <c r="G550" s="463"/>
      <c r="H550" s="542">
        <f>18*12</f>
        <v>216</v>
      </c>
      <c r="I550" s="463"/>
      <c r="J550" s="463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436"/>
      <c r="W550" s="542">
        <f>18*12</f>
        <v>216</v>
      </c>
      <c r="X550" s="220"/>
      <c r="Y550" s="220">
        <v>43386</v>
      </c>
    </row>
    <row r="551" spans="2:25" s="194" customFormat="1" ht="15.75">
      <c r="B551" s="430" t="s">
        <v>276</v>
      </c>
      <c r="C551" s="254" t="s">
        <v>2155</v>
      </c>
      <c r="D551" s="254" t="s">
        <v>2156</v>
      </c>
      <c r="E551" s="541" t="s">
        <v>2157</v>
      </c>
      <c r="F551" s="436" t="s">
        <v>1971</v>
      </c>
      <c r="G551" s="463"/>
      <c r="H551" s="542">
        <v>180</v>
      </c>
      <c r="I551" s="463"/>
      <c r="J551" s="463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436"/>
      <c r="W551" s="542">
        <v>180</v>
      </c>
      <c r="X551" s="220"/>
      <c r="Y551" s="220">
        <v>41713.78</v>
      </c>
    </row>
    <row r="552" spans="2:25" s="194" customFormat="1" ht="15.75">
      <c r="B552" s="430" t="s">
        <v>276</v>
      </c>
      <c r="C552" s="254" t="s">
        <v>2158</v>
      </c>
      <c r="D552" s="254" t="s">
        <v>2159</v>
      </c>
      <c r="E552" s="541" t="s">
        <v>2160</v>
      </c>
      <c r="F552" s="436" t="s">
        <v>1971</v>
      </c>
      <c r="G552" s="463"/>
      <c r="H552" s="542">
        <f>20*12</f>
        <v>240</v>
      </c>
      <c r="I552" s="463"/>
      <c r="J552" s="463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436"/>
      <c r="W552" s="542">
        <f>20*12</f>
        <v>240</v>
      </c>
      <c r="X552" s="220"/>
      <c r="Y552" s="220">
        <v>54071.76</v>
      </c>
    </row>
    <row r="553" spans="2:25" s="194" customFormat="1" ht="15.75">
      <c r="B553" s="430" t="s">
        <v>276</v>
      </c>
      <c r="C553" s="254" t="s">
        <v>2161</v>
      </c>
      <c r="D553" s="254" t="s">
        <v>2162</v>
      </c>
      <c r="E553" s="541" t="s">
        <v>2163</v>
      </c>
      <c r="F553" s="436" t="s">
        <v>1971</v>
      </c>
      <c r="G553" s="463"/>
      <c r="H553" s="542">
        <f>20*12</f>
        <v>240</v>
      </c>
      <c r="I553" s="463"/>
      <c r="J553" s="463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436"/>
      <c r="W553" s="542">
        <f>20*12</f>
        <v>240</v>
      </c>
      <c r="X553" s="220"/>
      <c r="Y553" s="220">
        <v>60613.42</v>
      </c>
    </row>
    <row r="554" spans="2:25" s="194" customFormat="1" ht="15.75">
      <c r="B554" s="430" t="s">
        <v>276</v>
      </c>
      <c r="C554" s="254" t="s">
        <v>2164</v>
      </c>
      <c r="D554" s="254" t="s">
        <v>2165</v>
      </c>
      <c r="E554" s="541" t="s">
        <v>2166</v>
      </c>
      <c r="F554" s="436" t="s">
        <v>1971</v>
      </c>
      <c r="G554" s="463"/>
      <c r="H554" s="542">
        <f>20*12</f>
        <v>240</v>
      </c>
      <c r="I554" s="463"/>
      <c r="J554" s="463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436"/>
      <c r="W554" s="542">
        <f>20*12</f>
        <v>240</v>
      </c>
      <c r="X554" s="220"/>
      <c r="Y554" s="220">
        <v>48151.66</v>
      </c>
    </row>
    <row r="555" spans="2:25" s="194" customFormat="1">
      <c r="B555" s="547" t="s">
        <v>276</v>
      </c>
      <c r="C555" s="548" t="s">
        <v>2173</v>
      </c>
      <c r="D555" s="548" t="s">
        <v>2174</v>
      </c>
      <c r="E555" s="548" t="s">
        <v>2175</v>
      </c>
      <c r="F555" s="547" t="s">
        <v>2176</v>
      </c>
      <c r="G555" s="549"/>
      <c r="H555" s="549"/>
      <c r="I555" s="549"/>
      <c r="J555" s="549">
        <v>480</v>
      </c>
      <c r="K555" s="549">
        <v>0</v>
      </c>
      <c r="L555" s="549">
        <v>0</v>
      </c>
      <c r="M555" s="549"/>
      <c r="N555" s="549"/>
      <c r="O555" s="549"/>
      <c r="P555" s="549"/>
      <c r="Q555" s="549"/>
      <c r="R555" s="549"/>
      <c r="S555" s="549"/>
      <c r="T555" s="549"/>
      <c r="U555" s="549"/>
      <c r="V555" s="549">
        <v>480</v>
      </c>
      <c r="W555" s="549">
        <v>0</v>
      </c>
      <c r="X555" s="549">
        <v>0</v>
      </c>
      <c r="Y555" s="550">
        <v>26877.262463999999</v>
      </c>
    </row>
    <row r="556" spans="2:25" s="194" customFormat="1">
      <c r="B556" s="547" t="s">
        <v>276</v>
      </c>
      <c r="C556" s="548" t="s">
        <v>2177</v>
      </c>
      <c r="D556" s="548" t="s">
        <v>2178</v>
      </c>
      <c r="E556" s="548" t="s">
        <v>2179</v>
      </c>
      <c r="F556" s="547" t="s">
        <v>2176</v>
      </c>
      <c r="G556" s="549"/>
      <c r="H556" s="549"/>
      <c r="I556" s="549"/>
      <c r="J556" s="549">
        <v>480</v>
      </c>
      <c r="K556" s="549">
        <v>0</v>
      </c>
      <c r="L556" s="549">
        <v>0</v>
      </c>
      <c r="M556" s="549"/>
      <c r="N556" s="549"/>
      <c r="O556" s="549"/>
      <c r="P556" s="549"/>
      <c r="Q556" s="549"/>
      <c r="R556" s="549"/>
      <c r="S556" s="549"/>
      <c r="T556" s="549"/>
      <c r="U556" s="549"/>
      <c r="V556" s="549">
        <v>480</v>
      </c>
      <c r="W556" s="549">
        <v>0</v>
      </c>
      <c r="X556" s="549">
        <v>0</v>
      </c>
      <c r="Y556" s="550">
        <v>29599.065599999998</v>
      </c>
    </row>
    <row r="557" spans="2:25" s="194" customFormat="1">
      <c r="B557" s="547" t="s">
        <v>276</v>
      </c>
      <c r="C557" s="548" t="s">
        <v>2180</v>
      </c>
      <c r="D557" s="548" t="s">
        <v>2181</v>
      </c>
      <c r="E557" s="548" t="s">
        <v>2182</v>
      </c>
      <c r="F557" s="547" t="s">
        <v>2176</v>
      </c>
      <c r="G557" s="549"/>
      <c r="H557" s="549"/>
      <c r="I557" s="549"/>
      <c r="J557" s="549">
        <v>480</v>
      </c>
      <c r="K557" s="549">
        <v>0</v>
      </c>
      <c r="L557" s="549">
        <v>0</v>
      </c>
      <c r="M557" s="549"/>
      <c r="N557" s="549"/>
      <c r="O557" s="549"/>
      <c r="P557" s="549"/>
      <c r="Q557" s="549"/>
      <c r="R557" s="549"/>
      <c r="S557" s="549"/>
      <c r="T557" s="549"/>
      <c r="U557" s="549"/>
      <c r="V557" s="549">
        <v>480</v>
      </c>
      <c r="W557" s="549">
        <v>0</v>
      </c>
      <c r="X557" s="549">
        <v>0</v>
      </c>
      <c r="Y557" s="550">
        <v>60883.220736000003</v>
      </c>
    </row>
    <row r="558" spans="2:25" s="194" customFormat="1">
      <c r="B558" s="547" t="s">
        <v>276</v>
      </c>
      <c r="C558" s="548" t="s">
        <v>2183</v>
      </c>
      <c r="D558" s="548" t="s">
        <v>2184</v>
      </c>
      <c r="E558" s="548" t="s">
        <v>2185</v>
      </c>
      <c r="F558" s="547" t="s">
        <v>2176</v>
      </c>
      <c r="G558" s="549"/>
      <c r="H558" s="549"/>
      <c r="I558" s="549"/>
      <c r="J558" s="549">
        <v>480</v>
      </c>
      <c r="K558" s="549">
        <v>0</v>
      </c>
      <c r="L558" s="549">
        <v>0</v>
      </c>
      <c r="M558" s="549"/>
      <c r="N558" s="549"/>
      <c r="O558" s="549"/>
      <c r="P558" s="549"/>
      <c r="Q558" s="549"/>
      <c r="R558" s="549"/>
      <c r="S558" s="549"/>
      <c r="T558" s="549"/>
      <c r="U558" s="549"/>
      <c r="V558" s="549">
        <v>480</v>
      </c>
      <c r="W558" s="549">
        <v>0</v>
      </c>
      <c r="X558" s="549">
        <v>0</v>
      </c>
      <c r="Y558" s="550">
        <v>26877.262463999999</v>
      </c>
    </row>
    <row r="559" spans="2:25" s="194" customFormat="1">
      <c r="B559" s="547" t="s">
        <v>276</v>
      </c>
      <c r="C559" s="548" t="s">
        <v>2186</v>
      </c>
      <c r="D559" s="548" t="s">
        <v>2187</v>
      </c>
      <c r="E559" s="548" t="s">
        <v>2188</v>
      </c>
      <c r="F559" s="547" t="s">
        <v>2176</v>
      </c>
      <c r="G559" s="549"/>
      <c r="H559" s="549"/>
      <c r="I559" s="549"/>
      <c r="J559" s="549">
        <v>480</v>
      </c>
      <c r="K559" s="549">
        <v>0</v>
      </c>
      <c r="L559" s="549">
        <v>0</v>
      </c>
      <c r="M559" s="549"/>
      <c r="N559" s="549"/>
      <c r="O559" s="549"/>
      <c r="P559" s="549"/>
      <c r="Q559" s="549"/>
      <c r="R559" s="549"/>
      <c r="S559" s="549"/>
      <c r="T559" s="549"/>
      <c r="U559" s="549"/>
      <c r="V559" s="549">
        <v>480</v>
      </c>
      <c r="W559" s="549">
        <v>0</v>
      </c>
      <c r="X559" s="549">
        <v>0</v>
      </c>
      <c r="Y559" s="550">
        <v>93875.049215999985</v>
      </c>
    </row>
    <row r="560" spans="2:25" s="194" customFormat="1">
      <c r="B560" s="547" t="s">
        <v>276</v>
      </c>
      <c r="C560" s="548" t="s">
        <v>2189</v>
      </c>
      <c r="D560" s="548" t="s">
        <v>2190</v>
      </c>
      <c r="E560" s="548" t="s">
        <v>2191</v>
      </c>
      <c r="F560" s="547" t="s">
        <v>2176</v>
      </c>
      <c r="G560" s="549"/>
      <c r="H560" s="549"/>
      <c r="I560" s="549"/>
      <c r="J560" s="549">
        <v>480</v>
      </c>
      <c r="K560" s="549">
        <v>0</v>
      </c>
      <c r="L560" s="549">
        <v>0</v>
      </c>
      <c r="M560" s="549"/>
      <c r="N560" s="549"/>
      <c r="O560" s="549"/>
      <c r="P560" s="549"/>
      <c r="Q560" s="549"/>
      <c r="R560" s="549"/>
      <c r="S560" s="549"/>
      <c r="T560" s="549"/>
      <c r="U560" s="549"/>
      <c r="V560" s="549">
        <v>480</v>
      </c>
      <c r="W560" s="549">
        <v>0</v>
      </c>
      <c r="X560" s="549">
        <v>0</v>
      </c>
      <c r="Y560" s="550">
        <v>34425.056639999995</v>
      </c>
    </row>
    <row r="561" spans="2:25" s="194" customFormat="1">
      <c r="B561" s="547" t="s">
        <v>276</v>
      </c>
      <c r="C561" s="548" t="s">
        <v>2192</v>
      </c>
      <c r="D561" s="548" t="s">
        <v>2193</v>
      </c>
      <c r="E561" s="548" t="s">
        <v>2194</v>
      </c>
      <c r="F561" s="547" t="s">
        <v>2176</v>
      </c>
      <c r="G561" s="549"/>
      <c r="H561" s="549"/>
      <c r="I561" s="549"/>
      <c r="J561" s="549">
        <v>480</v>
      </c>
      <c r="K561" s="549">
        <v>0</v>
      </c>
      <c r="L561" s="549">
        <v>0</v>
      </c>
      <c r="M561" s="549"/>
      <c r="N561" s="549"/>
      <c r="O561" s="549"/>
      <c r="P561" s="549"/>
      <c r="Q561" s="549"/>
      <c r="R561" s="549"/>
      <c r="S561" s="549"/>
      <c r="T561" s="549"/>
      <c r="U561" s="549"/>
      <c r="V561" s="549">
        <v>480</v>
      </c>
      <c r="W561" s="549">
        <v>0</v>
      </c>
      <c r="X561" s="549">
        <v>0</v>
      </c>
      <c r="Y561" s="550">
        <v>54402.446592</v>
      </c>
    </row>
    <row r="562" spans="2:25" s="194" customFormat="1">
      <c r="B562" s="547" t="s">
        <v>276</v>
      </c>
      <c r="C562" s="548" t="s">
        <v>2195</v>
      </c>
      <c r="D562" s="548" t="s">
        <v>2196</v>
      </c>
      <c r="E562" s="548" t="s">
        <v>2197</v>
      </c>
      <c r="F562" s="547" t="s">
        <v>2176</v>
      </c>
      <c r="G562" s="549"/>
      <c r="H562" s="549"/>
      <c r="I562" s="549"/>
      <c r="J562" s="549">
        <v>480</v>
      </c>
      <c r="K562" s="549">
        <v>0</v>
      </c>
      <c r="L562" s="549">
        <v>0</v>
      </c>
      <c r="M562" s="549"/>
      <c r="N562" s="549"/>
      <c r="O562" s="549"/>
      <c r="P562" s="549"/>
      <c r="Q562" s="549"/>
      <c r="R562" s="549"/>
      <c r="S562" s="549"/>
      <c r="T562" s="549"/>
      <c r="U562" s="549"/>
      <c r="V562" s="549">
        <v>480</v>
      </c>
      <c r="W562" s="549">
        <v>0</v>
      </c>
      <c r="X562" s="549">
        <v>0</v>
      </c>
      <c r="Y562" s="550">
        <v>93875.049215999985</v>
      </c>
    </row>
    <row r="563" spans="2:25" s="194" customFormat="1">
      <c r="B563" s="547" t="s">
        <v>276</v>
      </c>
      <c r="C563" s="548" t="s">
        <v>2198</v>
      </c>
      <c r="D563" s="548" t="s">
        <v>2199</v>
      </c>
      <c r="E563" s="548" t="s">
        <v>2200</v>
      </c>
      <c r="F563" s="547" t="s">
        <v>2176</v>
      </c>
      <c r="G563" s="549"/>
      <c r="H563" s="549"/>
      <c r="I563" s="549"/>
      <c r="J563" s="549">
        <v>480</v>
      </c>
      <c r="K563" s="549">
        <v>0</v>
      </c>
      <c r="L563" s="549">
        <v>0</v>
      </c>
      <c r="M563" s="549"/>
      <c r="N563" s="549"/>
      <c r="O563" s="549"/>
      <c r="P563" s="549"/>
      <c r="Q563" s="549"/>
      <c r="R563" s="549"/>
      <c r="S563" s="549"/>
      <c r="T563" s="549"/>
      <c r="U563" s="549"/>
      <c r="V563" s="549">
        <v>480</v>
      </c>
      <c r="W563" s="549">
        <v>0</v>
      </c>
      <c r="X563" s="549">
        <v>0</v>
      </c>
      <c r="Y563" s="550">
        <v>27938.441855999994</v>
      </c>
    </row>
    <row r="564" spans="2:25" s="194" customFormat="1">
      <c r="B564" s="547" t="s">
        <v>276</v>
      </c>
      <c r="C564" s="548" t="s">
        <v>2201</v>
      </c>
      <c r="D564" s="548" t="s">
        <v>2202</v>
      </c>
      <c r="E564" s="548" t="s">
        <v>2203</v>
      </c>
      <c r="F564" s="547" t="s">
        <v>2176</v>
      </c>
      <c r="G564" s="549"/>
      <c r="H564" s="549"/>
      <c r="I564" s="549"/>
      <c r="J564" s="549">
        <v>480</v>
      </c>
      <c r="K564" s="549">
        <v>0</v>
      </c>
      <c r="L564" s="549">
        <v>0</v>
      </c>
      <c r="M564" s="549"/>
      <c r="N564" s="549"/>
      <c r="O564" s="549"/>
      <c r="P564" s="549"/>
      <c r="Q564" s="549"/>
      <c r="R564" s="549"/>
      <c r="S564" s="549"/>
      <c r="T564" s="549"/>
      <c r="U564" s="549"/>
      <c r="V564" s="549">
        <v>480</v>
      </c>
      <c r="W564" s="549">
        <v>0</v>
      </c>
      <c r="X564" s="549">
        <v>0</v>
      </c>
      <c r="Y564" s="550">
        <v>29599.065599999998</v>
      </c>
    </row>
    <row r="565" spans="2:25" s="194" customFormat="1">
      <c r="B565" s="547" t="s">
        <v>276</v>
      </c>
      <c r="C565" s="548" t="s">
        <v>2204</v>
      </c>
      <c r="D565" s="548" t="s">
        <v>2205</v>
      </c>
      <c r="E565" s="548" t="s">
        <v>2206</v>
      </c>
      <c r="F565" s="547" t="s">
        <v>2176</v>
      </c>
      <c r="G565" s="549"/>
      <c r="H565" s="549"/>
      <c r="I565" s="549"/>
      <c r="J565" s="549">
        <v>480</v>
      </c>
      <c r="K565" s="549">
        <v>0</v>
      </c>
      <c r="L565" s="549">
        <v>0</v>
      </c>
      <c r="M565" s="549"/>
      <c r="N565" s="549"/>
      <c r="O565" s="549"/>
      <c r="P565" s="549"/>
      <c r="Q565" s="549"/>
      <c r="R565" s="549"/>
      <c r="S565" s="549"/>
      <c r="T565" s="549"/>
      <c r="U565" s="549"/>
      <c r="V565" s="549">
        <v>480</v>
      </c>
      <c r="W565" s="549">
        <v>0</v>
      </c>
      <c r="X565" s="549">
        <v>0</v>
      </c>
      <c r="Y565" s="550">
        <v>84788.63577600001</v>
      </c>
    </row>
    <row r="566" spans="2:25" s="194" customFormat="1">
      <c r="B566" s="547" t="s">
        <v>276</v>
      </c>
      <c r="C566" s="548" t="s">
        <v>2207</v>
      </c>
      <c r="D566" s="548" t="s">
        <v>2208</v>
      </c>
      <c r="E566" s="548" t="s">
        <v>2209</v>
      </c>
      <c r="F566" s="547" t="s">
        <v>2176</v>
      </c>
      <c r="G566" s="549"/>
      <c r="H566" s="549"/>
      <c r="I566" s="549"/>
      <c r="J566" s="549">
        <v>480</v>
      </c>
      <c r="K566" s="549">
        <v>0</v>
      </c>
      <c r="L566" s="549">
        <v>0</v>
      </c>
      <c r="M566" s="549"/>
      <c r="N566" s="549"/>
      <c r="O566" s="549"/>
      <c r="P566" s="549"/>
      <c r="Q566" s="549"/>
      <c r="R566" s="549"/>
      <c r="S566" s="549"/>
      <c r="T566" s="549"/>
      <c r="U566" s="549"/>
      <c r="V566" s="549">
        <v>480</v>
      </c>
      <c r="W566" s="549">
        <v>0</v>
      </c>
      <c r="X566" s="549">
        <v>0</v>
      </c>
      <c r="Y566" s="550">
        <v>23348.477568000002</v>
      </c>
    </row>
    <row r="567" spans="2:25" s="194" customFormat="1">
      <c r="B567" s="547" t="s">
        <v>276</v>
      </c>
      <c r="C567" s="548" t="s">
        <v>2210</v>
      </c>
      <c r="D567" s="548" t="s">
        <v>2211</v>
      </c>
      <c r="E567" s="548" t="s">
        <v>2212</v>
      </c>
      <c r="F567" s="547" t="s">
        <v>2176</v>
      </c>
      <c r="G567" s="549"/>
      <c r="H567" s="549"/>
      <c r="I567" s="549"/>
      <c r="J567" s="549">
        <v>480</v>
      </c>
      <c r="K567" s="549">
        <v>0</v>
      </c>
      <c r="L567" s="549">
        <v>0</v>
      </c>
      <c r="M567" s="549"/>
      <c r="N567" s="549"/>
      <c r="O567" s="549"/>
      <c r="P567" s="549"/>
      <c r="Q567" s="549"/>
      <c r="R567" s="549"/>
      <c r="S567" s="549"/>
      <c r="T567" s="549"/>
      <c r="U567" s="549"/>
      <c r="V567" s="549">
        <v>480</v>
      </c>
      <c r="W567" s="549">
        <v>0</v>
      </c>
      <c r="X567" s="549">
        <v>0</v>
      </c>
      <c r="Y567" s="550">
        <v>26877.262463999999</v>
      </c>
    </row>
    <row r="568" spans="2:25" s="194" customFormat="1">
      <c r="B568" s="547" t="s">
        <v>276</v>
      </c>
      <c r="C568" s="548" t="s">
        <v>2213</v>
      </c>
      <c r="D568" s="548" t="s">
        <v>2214</v>
      </c>
      <c r="E568" s="548" t="s">
        <v>2215</v>
      </c>
      <c r="F568" s="547" t="s">
        <v>2176</v>
      </c>
      <c r="G568" s="549"/>
      <c r="H568" s="549"/>
      <c r="I568" s="549"/>
      <c r="J568" s="549">
        <v>480</v>
      </c>
      <c r="K568" s="549">
        <v>0</v>
      </c>
      <c r="L568" s="549">
        <v>0</v>
      </c>
      <c r="M568" s="549"/>
      <c r="N568" s="549"/>
      <c r="O568" s="549"/>
      <c r="P568" s="549"/>
      <c r="Q568" s="549"/>
      <c r="R568" s="549"/>
      <c r="S568" s="549"/>
      <c r="T568" s="549"/>
      <c r="U568" s="549"/>
      <c r="V568" s="549">
        <v>480</v>
      </c>
      <c r="W568" s="549">
        <v>0</v>
      </c>
      <c r="X568" s="549">
        <v>0</v>
      </c>
      <c r="Y568" s="550">
        <v>23348.477568000002</v>
      </c>
    </row>
    <row r="569" spans="2:25" s="194" customFormat="1">
      <c r="B569" s="547" t="s">
        <v>276</v>
      </c>
      <c r="C569" s="548" t="s">
        <v>2216</v>
      </c>
      <c r="D569" s="548" t="s">
        <v>2217</v>
      </c>
      <c r="E569" s="548" t="s">
        <v>2218</v>
      </c>
      <c r="F569" s="547" t="s">
        <v>2176</v>
      </c>
      <c r="G569" s="549"/>
      <c r="H569" s="549"/>
      <c r="I569" s="549"/>
      <c r="J569" s="549">
        <v>480</v>
      </c>
      <c r="K569" s="549">
        <v>0</v>
      </c>
      <c r="L569" s="549">
        <v>0</v>
      </c>
      <c r="M569" s="549"/>
      <c r="N569" s="549"/>
      <c r="O569" s="549"/>
      <c r="P569" s="549"/>
      <c r="Q569" s="549"/>
      <c r="R569" s="549"/>
      <c r="S569" s="549"/>
      <c r="T569" s="549"/>
      <c r="U569" s="549"/>
      <c r="V569" s="549">
        <v>400</v>
      </c>
      <c r="W569" s="549">
        <v>0</v>
      </c>
      <c r="X569" s="549">
        <v>0</v>
      </c>
      <c r="Y569" s="550">
        <v>34425.056639999995</v>
      </c>
    </row>
    <row r="570" spans="2:25" s="194" customFormat="1">
      <c r="B570" s="547" t="s">
        <v>276</v>
      </c>
      <c r="C570" s="548" t="s">
        <v>2219</v>
      </c>
      <c r="D570" s="548" t="s">
        <v>2220</v>
      </c>
      <c r="E570" s="548" t="s">
        <v>2221</v>
      </c>
      <c r="F570" s="547" t="s">
        <v>2176</v>
      </c>
      <c r="G570" s="549"/>
      <c r="H570" s="549"/>
      <c r="I570" s="549"/>
      <c r="J570" s="549">
        <v>480</v>
      </c>
      <c r="K570" s="549">
        <v>0</v>
      </c>
      <c r="L570" s="549">
        <v>0</v>
      </c>
      <c r="M570" s="549"/>
      <c r="N570" s="549"/>
      <c r="O570" s="549"/>
      <c r="P570" s="549"/>
      <c r="Q570" s="549"/>
      <c r="R570" s="549"/>
      <c r="S570" s="549"/>
      <c r="T570" s="549"/>
      <c r="U570" s="549"/>
      <c r="V570" s="549">
        <v>480</v>
      </c>
      <c r="W570" s="549">
        <v>0</v>
      </c>
      <c r="X570" s="549">
        <v>0</v>
      </c>
      <c r="Y570" s="550">
        <v>93875.049215999985</v>
      </c>
    </row>
    <row r="571" spans="2:25" s="194" customFormat="1">
      <c r="B571" s="547" t="s">
        <v>276</v>
      </c>
      <c r="C571" s="548" t="s">
        <v>2222</v>
      </c>
      <c r="D571" s="548" t="s">
        <v>2223</v>
      </c>
      <c r="E571" s="548" t="s">
        <v>2224</v>
      </c>
      <c r="F571" s="547" t="s">
        <v>2176</v>
      </c>
      <c r="G571" s="549"/>
      <c r="H571" s="549"/>
      <c r="I571" s="549"/>
      <c r="J571" s="549">
        <v>480</v>
      </c>
      <c r="K571" s="549">
        <v>0</v>
      </c>
      <c r="L571" s="549">
        <v>0</v>
      </c>
      <c r="M571" s="549"/>
      <c r="N571" s="549"/>
      <c r="O571" s="549"/>
      <c r="P571" s="549"/>
      <c r="Q571" s="549"/>
      <c r="R571" s="549"/>
      <c r="S571" s="549"/>
      <c r="T571" s="549"/>
      <c r="U571" s="549"/>
      <c r="V571" s="549">
        <v>480</v>
      </c>
      <c r="W571" s="549">
        <v>0</v>
      </c>
      <c r="X571" s="549">
        <v>0</v>
      </c>
      <c r="Y571" s="550">
        <v>54402.446592</v>
      </c>
    </row>
    <row r="572" spans="2:25" s="194" customFormat="1">
      <c r="B572" s="547" t="s">
        <v>276</v>
      </c>
      <c r="C572" s="548" t="s">
        <v>2225</v>
      </c>
      <c r="D572" s="548" t="s">
        <v>2226</v>
      </c>
      <c r="E572" s="548" t="s">
        <v>2227</v>
      </c>
      <c r="F572" s="547" t="s">
        <v>2176</v>
      </c>
      <c r="G572" s="549"/>
      <c r="H572" s="549"/>
      <c r="I572" s="549"/>
      <c r="J572" s="549">
        <v>480</v>
      </c>
      <c r="K572" s="549">
        <v>0</v>
      </c>
      <c r="L572" s="549">
        <v>0</v>
      </c>
      <c r="M572" s="549"/>
      <c r="N572" s="549"/>
      <c r="O572" s="549"/>
      <c r="P572" s="549"/>
      <c r="Q572" s="549"/>
      <c r="R572" s="549"/>
      <c r="S572" s="549"/>
      <c r="T572" s="549"/>
      <c r="U572" s="549"/>
      <c r="V572" s="549">
        <v>480</v>
      </c>
      <c r="W572" s="549">
        <v>0</v>
      </c>
      <c r="X572" s="549">
        <v>0</v>
      </c>
      <c r="Y572" s="550">
        <v>23348.477568000002</v>
      </c>
    </row>
    <row r="573" spans="2:25" s="194" customFormat="1">
      <c r="B573" s="547" t="s">
        <v>276</v>
      </c>
      <c r="C573" s="548" t="s">
        <v>2228</v>
      </c>
      <c r="D573" s="548" t="s">
        <v>2229</v>
      </c>
      <c r="E573" s="548" t="s">
        <v>2230</v>
      </c>
      <c r="F573" s="547" t="s">
        <v>2176</v>
      </c>
      <c r="G573" s="549"/>
      <c r="H573" s="549"/>
      <c r="I573" s="549"/>
      <c r="J573" s="549">
        <v>480</v>
      </c>
      <c r="K573" s="549">
        <v>0</v>
      </c>
      <c r="L573" s="549">
        <v>0</v>
      </c>
      <c r="M573" s="549"/>
      <c r="N573" s="549"/>
      <c r="O573" s="549"/>
      <c r="P573" s="549"/>
      <c r="Q573" s="549"/>
      <c r="R573" s="549"/>
      <c r="S573" s="549"/>
      <c r="T573" s="549"/>
      <c r="U573" s="549"/>
      <c r="V573" s="549">
        <v>480</v>
      </c>
      <c r="W573" s="549">
        <v>0</v>
      </c>
      <c r="X573" s="549">
        <v>0</v>
      </c>
      <c r="Y573" s="550">
        <v>23348.477568000002</v>
      </c>
    </row>
    <row r="574" spans="2:25" s="194" customFormat="1">
      <c r="B574" s="547" t="s">
        <v>276</v>
      </c>
      <c r="C574" s="548" t="s">
        <v>2231</v>
      </c>
      <c r="D574" s="548" t="s">
        <v>2232</v>
      </c>
      <c r="E574" s="548" t="s">
        <v>2233</v>
      </c>
      <c r="F574" s="547" t="s">
        <v>2176</v>
      </c>
      <c r="G574" s="549"/>
      <c r="H574" s="549"/>
      <c r="I574" s="549"/>
      <c r="J574" s="549">
        <v>480</v>
      </c>
      <c r="K574" s="549">
        <v>0</v>
      </c>
      <c r="L574" s="549">
        <v>0</v>
      </c>
      <c r="M574" s="549"/>
      <c r="N574" s="549"/>
      <c r="O574" s="549"/>
      <c r="P574" s="549"/>
      <c r="Q574" s="549"/>
      <c r="R574" s="549"/>
      <c r="S574" s="549"/>
      <c r="T574" s="549"/>
      <c r="U574" s="549"/>
      <c r="V574" s="549">
        <v>480</v>
      </c>
      <c r="W574" s="549">
        <v>0</v>
      </c>
      <c r="X574" s="549">
        <v>0</v>
      </c>
      <c r="Y574" s="550">
        <v>60883.220736000003</v>
      </c>
    </row>
    <row r="575" spans="2:25" s="194" customFormat="1">
      <c r="B575" s="547" t="s">
        <v>276</v>
      </c>
      <c r="C575" s="548" t="s">
        <v>2234</v>
      </c>
      <c r="D575" s="548" t="s">
        <v>2235</v>
      </c>
      <c r="E575" s="548" t="s">
        <v>2236</v>
      </c>
      <c r="F575" s="547" t="s">
        <v>2176</v>
      </c>
      <c r="G575" s="549"/>
      <c r="H575" s="549"/>
      <c r="I575" s="549"/>
      <c r="J575" s="549">
        <v>480</v>
      </c>
      <c r="K575" s="549">
        <v>0</v>
      </c>
      <c r="L575" s="549">
        <v>0</v>
      </c>
      <c r="M575" s="549"/>
      <c r="N575" s="549"/>
      <c r="O575" s="549"/>
      <c r="P575" s="549"/>
      <c r="Q575" s="549"/>
      <c r="R575" s="549"/>
      <c r="S575" s="549"/>
      <c r="T575" s="549"/>
      <c r="U575" s="549"/>
      <c r="V575" s="549">
        <v>480</v>
      </c>
      <c r="W575" s="549">
        <v>0</v>
      </c>
      <c r="X575" s="549">
        <v>0</v>
      </c>
      <c r="Y575" s="550">
        <v>30788.609280000001</v>
      </c>
    </row>
    <row r="576" spans="2:25" s="194" customFormat="1">
      <c r="B576" s="547" t="s">
        <v>276</v>
      </c>
      <c r="C576" s="548" t="s">
        <v>2237</v>
      </c>
      <c r="D576" s="548" t="s">
        <v>2238</v>
      </c>
      <c r="E576" s="548" t="s">
        <v>2239</v>
      </c>
      <c r="F576" s="547" t="s">
        <v>2176</v>
      </c>
      <c r="G576" s="549"/>
      <c r="H576" s="549"/>
      <c r="I576" s="549"/>
      <c r="J576" s="549">
        <v>480</v>
      </c>
      <c r="K576" s="549">
        <v>0</v>
      </c>
      <c r="L576" s="549">
        <v>0</v>
      </c>
      <c r="M576" s="549"/>
      <c r="N576" s="549"/>
      <c r="O576" s="549"/>
      <c r="P576" s="549"/>
      <c r="Q576" s="549"/>
      <c r="R576" s="549"/>
      <c r="S576" s="549"/>
      <c r="T576" s="549"/>
      <c r="U576" s="549"/>
      <c r="V576" s="549">
        <v>480</v>
      </c>
      <c r="W576" s="549">
        <v>0</v>
      </c>
      <c r="X576" s="549">
        <v>0</v>
      </c>
      <c r="Y576" s="550">
        <v>27938.441855999994</v>
      </c>
    </row>
    <row r="577" spans="2:25" s="194" customFormat="1">
      <c r="B577" s="547" t="s">
        <v>276</v>
      </c>
      <c r="C577" s="548" t="s">
        <v>2240</v>
      </c>
      <c r="D577" s="548" t="s">
        <v>2241</v>
      </c>
      <c r="E577" s="548" t="s">
        <v>2242</v>
      </c>
      <c r="F577" s="547" t="s">
        <v>2176</v>
      </c>
      <c r="G577" s="549"/>
      <c r="H577" s="549"/>
      <c r="I577" s="549"/>
      <c r="J577" s="549">
        <v>480</v>
      </c>
      <c r="K577" s="549">
        <v>0</v>
      </c>
      <c r="L577" s="549">
        <v>0</v>
      </c>
      <c r="M577" s="549"/>
      <c r="N577" s="549"/>
      <c r="O577" s="549"/>
      <c r="P577" s="549"/>
      <c r="Q577" s="549"/>
      <c r="R577" s="549"/>
      <c r="S577" s="549"/>
      <c r="T577" s="549"/>
      <c r="U577" s="549"/>
      <c r="V577" s="549">
        <v>480</v>
      </c>
      <c r="W577" s="549">
        <v>0</v>
      </c>
      <c r="X577" s="549">
        <v>0</v>
      </c>
      <c r="Y577" s="550">
        <v>13164.902399999999</v>
      </c>
    </row>
    <row r="578" spans="2:25" s="194" customFormat="1">
      <c r="B578" s="547" t="s">
        <v>276</v>
      </c>
      <c r="C578" s="548" t="s">
        <v>2243</v>
      </c>
      <c r="D578" s="548" t="s">
        <v>2244</v>
      </c>
      <c r="E578" s="548" t="s">
        <v>2245</v>
      </c>
      <c r="F578" s="547" t="s">
        <v>2176</v>
      </c>
      <c r="G578" s="549"/>
      <c r="H578" s="549"/>
      <c r="I578" s="549"/>
      <c r="J578" s="549">
        <v>480</v>
      </c>
      <c r="K578" s="549">
        <v>0</v>
      </c>
      <c r="L578" s="549">
        <v>0</v>
      </c>
      <c r="M578" s="549"/>
      <c r="N578" s="549"/>
      <c r="O578" s="549"/>
      <c r="P578" s="549"/>
      <c r="Q578" s="549"/>
      <c r="R578" s="549"/>
      <c r="S578" s="549"/>
      <c r="T578" s="549"/>
      <c r="U578" s="549"/>
      <c r="V578" s="549">
        <v>480</v>
      </c>
      <c r="W578" s="549">
        <v>0</v>
      </c>
      <c r="X578" s="549">
        <v>0</v>
      </c>
      <c r="Y578" s="550">
        <v>23348.477568000002</v>
      </c>
    </row>
    <row r="579" spans="2:25" s="194" customFormat="1">
      <c r="B579" s="547" t="s">
        <v>276</v>
      </c>
      <c r="C579" s="548" t="s">
        <v>2246</v>
      </c>
      <c r="D579" s="548" t="s">
        <v>339</v>
      </c>
      <c r="E579" s="548" t="s">
        <v>371</v>
      </c>
      <c r="F579" s="547" t="s">
        <v>2176</v>
      </c>
      <c r="G579" s="549"/>
      <c r="H579" s="549"/>
      <c r="I579" s="549"/>
      <c r="J579" s="549">
        <v>480</v>
      </c>
      <c r="K579" s="549">
        <v>0</v>
      </c>
      <c r="L579" s="549">
        <v>0</v>
      </c>
      <c r="M579" s="549"/>
      <c r="N579" s="549"/>
      <c r="O579" s="549"/>
      <c r="P579" s="549"/>
      <c r="Q579" s="549"/>
      <c r="R579" s="549"/>
      <c r="S579" s="549"/>
      <c r="T579" s="549"/>
      <c r="U579" s="549"/>
      <c r="V579" s="549">
        <v>480</v>
      </c>
      <c r="W579" s="549">
        <v>0</v>
      </c>
      <c r="X579" s="549">
        <v>0</v>
      </c>
      <c r="Y579" s="550">
        <v>60883.220736000003</v>
      </c>
    </row>
    <row r="580" spans="2:25" s="194" customFormat="1">
      <c r="B580" s="547" t="s">
        <v>276</v>
      </c>
      <c r="C580" s="548" t="s">
        <v>2247</v>
      </c>
      <c r="D580" s="548" t="s">
        <v>2248</v>
      </c>
      <c r="E580" s="548" t="s">
        <v>2249</v>
      </c>
      <c r="F580" s="547" t="s">
        <v>2176</v>
      </c>
      <c r="G580" s="549"/>
      <c r="H580" s="549"/>
      <c r="I580" s="549"/>
      <c r="J580" s="549">
        <v>480</v>
      </c>
      <c r="K580" s="549">
        <v>0</v>
      </c>
      <c r="L580" s="549">
        <v>0</v>
      </c>
      <c r="M580" s="549"/>
      <c r="N580" s="549"/>
      <c r="O580" s="549"/>
      <c r="P580" s="549"/>
      <c r="Q580" s="549"/>
      <c r="R580" s="549"/>
      <c r="S580" s="549"/>
      <c r="T580" s="549"/>
      <c r="U580" s="549"/>
      <c r="V580" s="549">
        <v>480</v>
      </c>
      <c r="W580" s="549">
        <v>0</v>
      </c>
      <c r="X580" s="549">
        <v>0</v>
      </c>
      <c r="Y580" s="550">
        <v>26877.262463999999</v>
      </c>
    </row>
    <row r="581" spans="2:25" s="194" customFormat="1">
      <c r="B581" s="547" t="s">
        <v>276</v>
      </c>
      <c r="C581" s="548" t="s">
        <v>2250</v>
      </c>
      <c r="D581" s="548" t="s">
        <v>2251</v>
      </c>
      <c r="E581" s="548" t="s">
        <v>2252</v>
      </c>
      <c r="F581" s="547" t="s">
        <v>2176</v>
      </c>
      <c r="G581" s="549"/>
      <c r="H581" s="549"/>
      <c r="I581" s="549"/>
      <c r="J581" s="549">
        <v>480</v>
      </c>
      <c r="K581" s="549">
        <v>0</v>
      </c>
      <c r="L581" s="549">
        <v>0</v>
      </c>
      <c r="M581" s="549"/>
      <c r="N581" s="549"/>
      <c r="O581" s="549"/>
      <c r="P581" s="549"/>
      <c r="Q581" s="549"/>
      <c r="R581" s="549"/>
      <c r="S581" s="549"/>
      <c r="T581" s="549"/>
      <c r="U581" s="549"/>
      <c r="V581" s="549">
        <v>480</v>
      </c>
      <c r="W581" s="549">
        <v>0</v>
      </c>
      <c r="X581" s="549">
        <v>0</v>
      </c>
      <c r="Y581" s="550">
        <v>26877.262463999999</v>
      </c>
    </row>
    <row r="582" spans="2:25" s="194" customFormat="1">
      <c r="B582" s="547" t="s">
        <v>276</v>
      </c>
      <c r="C582" s="548" t="s">
        <v>2253</v>
      </c>
      <c r="D582" s="548" t="s">
        <v>2254</v>
      </c>
      <c r="E582" s="548" t="s">
        <v>2255</v>
      </c>
      <c r="F582" s="547" t="s">
        <v>2176</v>
      </c>
      <c r="G582" s="549"/>
      <c r="H582" s="549"/>
      <c r="I582" s="549"/>
      <c r="J582" s="549">
        <v>480</v>
      </c>
      <c r="K582" s="549">
        <v>0</v>
      </c>
      <c r="L582" s="549">
        <v>0</v>
      </c>
      <c r="M582" s="549"/>
      <c r="N582" s="549"/>
      <c r="O582" s="549"/>
      <c r="P582" s="549"/>
      <c r="Q582" s="549"/>
      <c r="R582" s="549"/>
      <c r="S582" s="549"/>
      <c r="T582" s="549"/>
      <c r="U582" s="549"/>
      <c r="V582" s="549">
        <v>480</v>
      </c>
      <c r="W582" s="549">
        <v>0</v>
      </c>
      <c r="X582" s="549">
        <v>0</v>
      </c>
      <c r="Y582" s="550">
        <v>23348.477568000002</v>
      </c>
    </row>
    <row r="583" spans="2:25" s="194" customFormat="1">
      <c r="B583" s="547" t="s">
        <v>276</v>
      </c>
      <c r="C583" s="548" t="s">
        <v>2256</v>
      </c>
      <c r="D583" s="548" t="s">
        <v>2257</v>
      </c>
      <c r="E583" s="548" t="s">
        <v>2258</v>
      </c>
      <c r="F583" s="547" t="s">
        <v>2176</v>
      </c>
      <c r="G583" s="549"/>
      <c r="H583" s="549"/>
      <c r="I583" s="549"/>
      <c r="J583" s="549">
        <v>480</v>
      </c>
      <c r="K583" s="549">
        <v>0</v>
      </c>
      <c r="L583" s="549">
        <v>0</v>
      </c>
      <c r="M583" s="549"/>
      <c r="N583" s="549"/>
      <c r="O583" s="549"/>
      <c r="P583" s="549"/>
      <c r="Q583" s="549"/>
      <c r="R583" s="549"/>
      <c r="S583" s="549"/>
      <c r="T583" s="549"/>
      <c r="U583" s="549"/>
      <c r="V583" s="549">
        <v>480</v>
      </c>
      <c r="W583" s="549">
        <v>0</v>
      </c>
      <c r="X583" s="549">
        <v>0</v>
      </c>
      <c r="Y583" s="550">
        <v>60883.220736000003</v>
      </c>
    </row>
    <row r="584" spans="2:25" s="194" customFormat="1">
      <c r="B584" s="547" t="s">
        <v>276</v>
      </c>
      <c r="C584" s="548" t="s">
        <v>305</v>
      </c>
      <c r="D584" s="548" t="s">
        <v>337</v>
      </c>
      <c r="E584" s="548" t="s">
        <v>372</v>
      </c>
      <c r="F584" s="547" t="s">
        <v>2176</v>
      </c>
      <c r="G584" s="549"/>
      <c r="H584" s="549"/>
      <c r="I584" s="549"/>
      <c r="J584" s="549">
        <v>480</v>
      </c>
      <c r="K584" s="549">
        <v>0</v>
      </c>
      <c r="L584" s="549">
        <v>0</v>
      </c>
      <c r="M584" s="549"/>
      <c r="N584" s="549"/>
      <c r="O584" s="549"/>
      <c r="P584" s="549"/>
      <c r="Q584" s="549"/>
      <c r="R584" s="549"/>
      <c r="S584" s="549"/>
      <c r="T584" s="549"/>
      <c r="U584" s="549"/>
      <c r="V584" s="549">
        <v>480</v>
      </c>
      <c r="W584" s="549">
        <v>0</v>
      </c>
      <c r="X584" s="549">
        <v>0</v>
      </c>
      <c r="Y584" s="550">
        <v>60883.220736000003</v>
      </c>
    </row>
    <row r="585" spans="2:25" s="194" customFormat="1">
      <c r="B585" s="547" t="s">
        <v>276</v>
      </c>
      <c r="C585" s="548" t="s">
        <v>2259</v>
      </c>
      <c r="D585" s="548" t="s">
        <v>2260</v>
      </c>
      <c r="E585" s="548" t="s">
        <v>2261</v>
      </c>
      <c r="F585" s="547" t="s">
        <v>2176</v>
      </c>
      <c r="G585" s="549"/>
      <c r="H585" s="549"/>
      <c r="I585" s="549"/>
      <c r="J585" s="549">
        <v>480</v>
      </c>
      <c r="K585" s="549">
        <v>0</v>
      </c>
      <c r="L585" s="549">
        <v>0</v>
      </c>
      <c r="M585" s="549"/>
      <c r="N585" s="549"/>
      <c r="O585" s="549"/>
      <c r="P585" s="549"/>
      <c r="Q585" s="549"/>
      <c r="R585" s="549"/>
      <c r="S585" s="549"/>
      <c r="T585" s="549"/>
      <c r="U585" s="549"/>
      <c r="V585" s="549">
        <v>480</v>
      </c>
      <c r="W585" s="549">
        <v>0</v>
      </c>
      <c r="X585" s="549">
        <v>0</v>
      </c>
      <c r="Y585" s="550">
        <v>31991.326848000001</v>
      </c>
    </row>
    <row r="586" spans="2:25" s="194" customFormat="1">
      <c r="B586" s="547" t="s">
        <v>276</v>
      </c>
      <c r="C586" s="548" t="s">
        <v>2262</v>
      </c>
      <c r="D586" s="548" t="s">
        <v>2263</v>
      </c>
      <c r="E586" s="548" t="s">
        <v>2264</v>
      </c>
      <c r="F586" s="547" t="s">
        <v>2176</v>
      </c>
      <c r="G586" s="549"/>
      <c r="H586" s="549"/>
      <c r="I586" s="549"/>
      <c r="J586" s="549"/>
      <c r="K586" s="549"/>
      <c r="L586" s="549"/>
      <c r="M586" s="549">
        <v>0</v>
      </c>
      <c r="N586" s="549" t="s">
        <v>2265</v>
      </c>
      <c r="O586" s="549"/>
      <c r="P586" s="549"/>
      <c r="Q586" s="549"/>
      <c r="R586" s="549"/>
      <c r="S586" s="549"/>
      <c r="T586" s="549"/>
      <c r="U586" s="549"/>
      <c r="V586" s="549"/>
      <c r="W586" s="549">
        <v>216</v>
      </c>
      <c r="X586" s="549">
        <v>0</v>
      </c>
      <c r="Y586" s="550">
        <v>36712.800000000003</v>
      </c>
    </row>
    <row r="587" spans="2:25" s="194" customFormat="1">
      <c r="B587" s="547" t="s">
        <v>276</v>
      </c>
      <c r="C587" s="548" t="s">
        <v>2266</v>
      </c>
      <c r="D587" s="548" t="s">
        <v>2267</v>
      </c>
      <c r="E587" s="548" t="s">
        <v>2268</v>
      </c>
      <c r="F587" s="547" t="s">
        <v>2176</v>
      </c>
      <c r="G587" s="549"/>
      <c r="H587" s="549"/>
      <c r="I587" s="549"/>
      <c r="J587" s="549"/>
      <c r="K587" s="549"/>
      <c r="L587" s="549"/>
      <c r="M587" s="549">
        <v>0</v>
      </c>
      <c r="N587" s="549" t="s">
        <v>2269</v>
      </c>
      <c r="O587" s="549"/>
      <c r="P587" s="549"/>
      <c r="Q587" s="549"/>
      <c r="R587" s="549"/>
      <c r="S587" s="549"/>
      <c r="T587" s="549"/>
      <c r="U587" s="549"/>
      <c r="V587" s="549"/>
      <c r="W587" s="549">
        <v>120</v>
      </c>
      <c r="X587" s="549">
        <v>0</v>
      </c>
      <c r="Y587" s="550">
        <v>25698.959999999999</v>
      </c>
    </row>
    <row r="588" spans="2:25" s="194" customFormat="1">
      <c r="B588" s="547" t="s">
        <v>276</v>
      </c>
      <c r="C588" s="548" t="s">
        <v>2270</v>
      </c>
      <c r="D588" s="548" t="s">
        <v>2271</v>
      </c>
      <c r="E588" s="548" t="s">
        <v>2272</v>
      </c>
      <c r="F588" s="547" t="s">
        <v>2176</v>
      </c>
      <c r="G588" s="549"/>
      <c r="H588" s="549"/>
      <c r="I588" s="549"/>
      <c r="J588" s="549"/>
      <c r="K588" s="549"/>
      <c r="L588" s="549"/>
      <c r="M588" s="549">
        <v>0</v>
      </c>
      <c r="N588" s="549" t="s">
        <v>2273</v>
      </c>
      <c r="O588" s="549"/>
      <c r="P588" s="549"/>
      <c r="Q588" s="549"/>
      <c r="R588" s="549"/>
      <c r="S588" s="549"/>
      <c r="T588" s="549"/>
      <c r="U588" s="549"/>
      <c r="V588" s="549"/>
      <c r="W588" s="549">
        <v>204</v>
      </c>
      <c r="X588" s="549">
        <v>0</v>
      </c>
      <c r="Y588" s="550">
        <v>36227.360000000001</v>
      </c>
    </row>
    <row r="589" spans="2:25" s="194" customFormat="1">
      <c r="B589" s="547" t="s">
        <v>276</v>
      </c>
      <c r="C589" s="548" t="s">
        <v>2274</v>
      </c>
      <c r="D589" s="548" t="s">
        <v>2275</v>
      </c>
      <c r="E589" s="548" t="s">
        <v>2276</v>
      </c>
      <c r="F589" s="547" t="s">
        <v>2176</v>
      </c>
      <c r="G589" s="549"/>
      <c r="H589" s="549"/>
      <c r="I589" s="549"/>
      <c r="J589" s="549"/>
      <c r="K589" s="549"/>
      <c r="L589" s="549"/>
      <c r="M589" s="549">
        <v>0</v>
      </c>
      <c r="N589" s="549" t="s">
        <v>1654</v>
      </c>
      <c r="O589" s="549"/>
      <c r="P589" s="549"/>
      <c r="Q589" s="549"/>
      <c r="R589" s="549"/>
      <c r="S589" s="549"/>
      <c r="T589" s="549"/>
      <c r="U589" s="549"/>
      <c r="V589" s="549"/>
      <c r="W589" s="549">
        <v>240</v>
      </c>
      <c r="X589" s="549">
        <v>0</v>
      </c>
      <c r="Y589" s="550">
        <v>39014.079999999994</v>
      </c>
    </row>
    <row r="590" spans="2:25" s="194" customFormat="1">
      <c r="B590" s="547" t="s">
        <v>276</v>
      </c>
      <c r="C590" s="548" t="s">
        <v>2277</v>
      </c>
      <c r="D590" s="548" t="s">
        <v>2278</v>
      </c>
      <c r="E590" s="548" t="s">
        <v>2279</v>
      </c>
      <c r="F590" s="547" t="s">
        <v>2176</v>
      </c>
      <c r="G590" s="549"/>
      <c r="H590" s="549"/>
      <c r="I590" s="549"/>
      <c r="J590" s="549"/>
      <c r="K590" s="549"/>
      <c r="L590" s="549"/>
      <c r="M590" s="549">
        <v>0</v>
      </c>
      <c r="N590" s="549">
        <v>15</v>
      </c>
      <c r="O590" s="549"/>
      <c r="P590" s="549"/>
      <c r="Q590" s="549"/>
      <c r="R590" s="549"/>
      <c r="S590" s="549"/>
      <c r="T590" s="549"/>
      <c r="U590" s="549"/>
      <c r="V590" s="549"/>
      <c r="W590" s="549">
        <v>180</v>
      </c>
      <c r="X590" s="549">
        <v>0</v>
      </c>
      <c r="Y590" s="550">
        <v>25080.48</v>
      </c>
    </row>
    <row r="591" spans="2:25" s="194" customFormat="1">
      <c r="B591" s="547" t="s">
        <v>276</v>
      </c>
      <c r="C591" s="548" t="s">
        <v>2280</v>
      </c>
      <c r="D591" s="548" t="s">
        <v>2281</v>
      </c>
      <c r="E591" s="548" t="s">
        <v>2282</v>
      </c>
      <c r="F591" s="547" t="s">
        <v>2176</v>
      </c>
      <c r="G591" s="549"/>
      <c r="H591" s="549"/>
      <c r="I591" s="549"/>
      <c r="J591" s="549"/>
      <c r="K591" s="549"/>
      <c r="L591" s="549"/>
      <c r="M591" s="549">
        <v>0</v>
      </c>
      <c r="N591" s="549">
        <v>17</v>
      </c>
      <c r="O591" s="549"/>
      <c r="P591" s="549"/>
      <c r="Q591" s="549"/>
      <c r="R591" s="549"/>
      <c r="S591" s="549"/>
      <c r="T591" s="549"/>
      <c r="U591" s="549"/>
      <c r="V591" s="549"/>
      <c r="W591" s="549">
        <v>204</v>
      </c>
      <c r="X591" s="549">
        <v>0</v>
      </c>
      <c r="Y591" s="550">
        <v>40407.439999999995</v>
      </c>
    </row>
    <row r="592" spans="2:25" s="194" customFormat="1">
      <c r="B592" s="547" t="s">
        <v>276</v>
      </c>
      <c r="C592" s="548" t="s">
        <v>2283</v>
      </c>
      <c r="D592" s="548" t="s">
        <v>2284</v>
      </c>
      <c r="E592" s="548" t="s">
        <v>2285</v>
      </c>
      <c r="F592" s="547" t="s">
        <v>2176</v>
      </c>
      <c r="G592" s="549"/>
      <c r="H592" s="549"/>
      <c r="I592" s="549"/>
      <c r="J592" s="549"/>
      <c r="K592" s="549"/>
      <c r="L592" s="549"/>
      <c r="M592" s="549">
        <v>0</v>
      </c>
      <c r="N592" s="549">
        <v>20</v>
      </c>
      <c r="O592" s="549"/>
      <c r="P592" s="549"/>
      <c r="Q592" s="549"/>
      <c r="R592" s="549"/>
      <c r="S592" s="549"/>
      <c r="T592" s="549"/>
      <c r="U592" s="549"/>
      <c r="V592" s="549"/>
      <c r="W592" s="549">
        <v>240</v>
      </c>
      <c r="X592" s="549">
        <v>0</v>
      </c>
      <c r="Y592" s="550">
        <v>40407.439999999995</v>
      </c>
    </row>
    <row r="593" spans="2:25" s="194" customFormat="1">
      <c r="B593" s="547" t="s">
        <v>276</v>
      </c>
      <c r="C593" s="548" t="s">
        <v>2286</v>
      </c>
      <c r="D593" s="548" t="s">
        <v>2287</v>
      </c>
      <c r="E593" s="548" t="s">
        <v>2288</v>
      </c>
      <c r="F593" s="547" t="s">
        <v>2176</v>
      </c>
      <c r="G593" s="549"/>
      <c r="H593" s="549"/>
      <c r="I593" s="549"/>
      <c r="J593" s="549"/>
      <c r="K593" s="549"/>
      <c r="L593" s="549"/>
      <c r="M593" s="549">
        <v>0</v>
      </c>
      <c r="N593" s="549">
        <v>20</v>
      </c>
      <c r="O593" s="549"/>
      <c r="P593" s="549"/>
      <c r="Q593" s="549"/>
      <c r="R593" s="549"/>
      <c r="S593" s="549"/>
      <c r="T593" s="549"/>
      <c r="U593" s="549"/>
      <c r="V593" s="549"/>
      <c r="W593" s="549">
        <v>240</v>
      </c>
      <c r="X593" s="549">
        <v>0</v>
      </c>
      <c r="Y593" s="550">
        <v>41800.799999999996</v>
      </c>
    </row>
    <row r="594" spans="2:25" s="194" customFormat="1">
      <c r="B594" s="547" t="s">
        <v>276</v>
      </c>
      <c r="C594" s="548" t="s">
        <v>2289</v>
      </c>
      <c r="D594" s="548" t="s">
        <v>2290</v>
      </c>
      <c r="E594" s="548" t="s">
        <v>2291</v>
      </c>
      <c r="F594" s="547" t="s">
        <v>2176</v>
      </c>
      <c r="G594" s="549"/>
      <c r="H594" s="549"/>
      <c r="I594" s="549"/>
      <c r="J594" s="549"/>
      <c r="K594" s="549"/>
      <c r="L594" s="549"/>
      <c r="M594" s="549">
        <v>0</v>
      </c>
      <c r="N594" s="549">
        <v>20</v>
      </c>
      <c r="O594" s="549"/>
      <c r="P594" s="549"/>
      <c r="Q594" s="549"/>
      <c r="R594" s="549"/>
      <c r="S594" s="549"/>
      <c r="T594" s="549"/>
      <c r="U594" s="549"/>
      <c r="V594" s="549"/>
      <c r="W594" s="549">
        <v>240</v>
      </c>
      <c r="X594" s="549">
        <v>0</v>
      </c>
      <c r="Y594" s="550">
        <v>40407.439999999995</v>
      </c>
    </row>
    <row r="595" spans="2:25" s="194" customFormat="1">
      <c r="B595" s="547" t="s">
        <v>276</v>
      </c>
      <c r="C595" s="548" t="s">
        <v>2292</v>
      </c>
      <c r="D595" s="548" t="s">
        <v>2293</v>
      </c>
      <c r="E595" s="548" t="s">
        <v>2294</v>
      </c>
      <c r="F595" s="547" t="s">
        <v>2176</v>
      </c>
      <c r="G595" s="549"/>
      <c r="H595" s="549"/>
      <c r="I595" s="549"/>
      <c r="J595" s="549"/>
      <c r="K595" s="549"/>
      <c r="L595" s="549"/>
      <c r="M595" s="549">
        <v>0</v>
      </c>
      <c r="N595" s="549">
        <v>19</v>
      </c>
      <c r="O595" s="549"/>
      <c r="P595" s="549"/>
      <c r="Q595" s="549"/>
      <c r="R595" s="549"/>
      <c r="S595" s="549"/>
      <c r="T595" s="549"/>
      <c r="U595" s="549"/>
      <c r="V595" s="549"/>
      <c r="W595" s="549">
        <v>228</v>
      </c>
      <c r="X595" s="549">
        <v>0</v>
      </c>
      <c r="Y595" s="550">
        <v>39014.079999999994</v>
      </c>
    </row>
    <row r="596" spans="2:25" s="194" customFormat="1">
      <c r="B596" s="547" t="s">
        <v>276</v>
      </c>
      <c r="C596" s="548" t="s">
        <v>2295</v>
      </c>
      <c r="D596" s="548" t="s">
        <v>2296</v>
      </c>
      <c r="E596" s="548" t="s">
        <v>2297</v>
      </c>
      <c r="F596" s="547" t="s">
        <v>2176</v>
      </c>
      <c r="G596" s="549"/>
      <c r="H596" s="549"/>
      <c r="I596" s="549"/>
      <c r="J596" s="549"/>
      <c r="K596" s="549"/>
      <c r="L596" s="549"/>
      <c r="M596" s="549">
        <v>0</v>
      </c>
      <c r="N596" s="549">
        <v>20</v>
      </c>
      <c r="O596" s="549"/>
      <c r="P596" s="549"/>
      <c r="Q596" s="549"/>
      <c r="R596" s="549"/>
      <c r="S596" s="549"/>
      <c r="T596" s="549"/>
      <c r="U596" s="549"/>
      <c r="V596" s="549"/>
      <c r="W596" s="549">
        <v>240</v>
      </c>
      <c r="X596" s="549">
        <v>0</v>
      </c>
      <c r="Y596" s="550">
        <v>29957.239999999998</v>
      </c>
    </row>
    <row r="597" spans="2:25" s="194" customFormat="1">
      <c r="B597" s="547" t="s">
        <v>276</v>
      </c>
      <c r="C597" s="548" t="s">
        <v>2298</v>
      </c>
      <c r="D597" s="548" t="s">
        <v>2299</v>
      </c>
      <c r="E597" s="548" t="s">
        <v>2300</v>
      </c>
      <c r="F597" s="547" t="s">
        <v>2176</v>
      </c>
      <c r="G597" s="549"/>
      <c r="H597" s="549"/>
      <c r="I597" s="549"/>
      <c r="J597" s="549"/>
      <c r="K597" s="549"/>
      <c r="L597" s="549"/>
      <c r="M597" s="549">
        <v>0</v>
      </c>
      <c r="N597" s="549">
        <v>20</v>
      </c>
      <c r="O597" s="549"/>
      <c r="P597" s="549"/>
      <c r="Q597" s="549"/>
      <c r="R597" s="549"/>
      <c r="S597" s="549"/>
      <c r="T597" s="549"/>
      <c r="U597" s="549"/>
      <c r="V597" s="549"/>
      <c r="W597" s="549">
        <v>240</v>
      </c>
      <c r="X597" s="549">
        <v>0</v>
      </c>
      <c r="Y597" s="550">
        <v>41800.799999999996</v>
      </c>
    </row>
    <row r="598" spans="2:25" s="194" customFormat="1">
      <c r="B598" s="547" t="s">
        <v>276</v>
      </c>
      <c r="C598" s="548" t="s">
        <v>2301</v>
      </c>
      <c r="D598" s="548" t="s">
        <v>2302</v>
      </c>
      <c r="E598" s="548" t="s">
        <v>2303</v>
      </c>
      <c r="F598" s="547" t="s">
        <v>2176</v>
      </c>
      <c r="G598" s="549"/>
      <c r="H598" s="549"/>
      <c r="I598" s="549"/>
      <c r="J598" s="549"/>
      <c r="K598" s="549"/>
      <c r="L598" s="549"/>
      <c r="M598" s="549">
        <v>0</v>
      </c>
      <c r="N598" s="549">
        <v>20</v>
      </c>
      <c r="O598" s="549"/>
      <c r="P598" s="549"/>
      <c r="Q598" s="549"/>
      <c r="R598" s="549"/>
      <c r="S598" s="549"/>
      <c r="T598" s="549"/>
      <c r="U598" s="549"/>
      <c r="V598" s="549"/>
      <c r="W598" s="549">
        <v>240</v>
      </c>
      <c r="X598" s="549">
        <v>0</v>
      </c>
      <c r="Y598" s="550">
        <v>41800.799999999996</v>
      </c>
    </row>
    <row r="599" spans="2:25" s="194" customFormat="1">
      <c r="B599" s="547" t="s">
        <v>276</v>
      </c>
      <c r="C599" s="548" t="s">
        <v>2304</v>
      </c>
      <c r="D599" s="548" t="s">
        <v>2305</v>
      </c>
      <c r="E599" s="548" t="s">
        <v>2306</v>
      </c>
      <c r="F599" s="547" t="s">
        <v>2176</v>
      </c>
      <c r="G599" s="549"/>
      <c r="H599" s="549"/>
      <c r="I599" s="549"/>
      <c r="J599" s="549"/>
      <c r="K599" s="549"/>
      <c r="L599" s="549"/>
      <c r="M599" s="549">
        <v>0</v>
      </c>
      <c r="N599" s="549">
        <v>18</v>
      </c>
      <c r="O599" s="549"/>
      <c r="P599" s="549"/>
      <c r="Q599" s="549"/>
      <c r="R599" s="549"/>
      <c r="S599" s="549"/>
      <c r="T599" s="549"/>
      <c r="U599" s="549"/>
      <c r="V599" s="549"/>
      <c r="W599" s="549">
        <v>216</v>
      </c>
      <c r="X599" s="549">
        <v>0</v>
      </c>
      <c r="Y599" s="550">
        <v>34834</v>
      </c>
    </row>
    <row r="600" spans="2:25" s="194" customFormat="1">
      <c r="B600" s="547" t="s">
        <v>276</v>
      </c>
      <c r="C600" s="548" t="s">
        <v>2307</v>
      </c>
      <c r="D600" s="548" t="s">
        <v>2308</v>
      </c>
      <c r="E600" s="548" t="s">
        <v>2309</v>
      </c>
      <c r="F600" s="547" t="s">
        <v>2176</v>
      </c>
      <c r="G600" s="549"/>
      <c r="H600" s="549"/>
      <c r="I600" s="549"/>
      <c r="J600" s="549"/>
      <c r="K600" s="549"/>
      <c r="L600" s="549"/>
      <c r="M600" s="549">
        <v>0</v>
      </c>
      <c r="N600" s="549">
        <v>20</v>
      </c>
      <c r="O600" s="549"/>
      <c r="P600" s="549"/>
      <c r="Q600" s="549"/>
      <c r="R600" s="549"/>
      <c r="S600" s="549"/>
      <c r="T600" s="549"/>
      <c r="U600" s="549"/>
      <c r="V600" s="549"/>
      <c r="W600" s="549">
        <v>240</v>
      </c>
      <c r="X600" s="549">
        <v>0</v>
      </c>
      <c r="Y600" s="550">
        <v>41800.799999999996</v>
      </c>
    </row>
    <row r="601" spans="2:25" s="194" customFormat="1">
      <c r="B601" s="547" t="s">
        <v>276</v>
      </c>
      <c r="C601" s="548" t="s">
        <v>2310</v>
      </c>
      <c r="D601" s="548" t="s">
        <v>2311</v>
      </c>
      <c r="E601" s="548" t="s">
        <v>2312</v>
      </c>
      <c r="F601" s="547" t="s">
        <v>2176</v>
      </c>
      <c r="G601" s="549"/>
      <c r="H601" s="549"/>
      <c r="I601" s="549"/>
      <c r="J601" s="549"/>
      <c r="K601" s="549"/>
      <c r="L601" s="549"/>
      <c r="M601" s="549">
        <v>0</v>
      </c>
      <c r="N601" s="549">
        <v>19</v>
      </c>
      <c r="O601" s="549"/>
      <c r="P601" s="549"/>
      <c r="Q601" s="549"/>
      <c r="R601" s="549"/>
      <c r="S601" s="549"/>
      <c r="T601" s="549"/>
      <c r="U601" s="549"/>
      <c r="V601" s="549"/>
      <c r="W601" s="549">
        <v>228</v>
      </c>
      <c r="X601" s="549">
        <v>0</v>
      </c>
      <c r="Y601" s="550">
        <v>40407.439999999995</v>
      </c>
    </row>
    <row r="602" spans="2:25" s="194" customFormat="1">
      <c r="B602" s="547" t="s">
        <v>276</v>
      </c>
      <c r="C602" s="548" t="s">
        <v>2313</v>
      </c>
      <c r="D602" s="548" t="s">
        <v>2314</v>
      </c>
      <c r="E602" s="548" t="s">
        <v>2315</v>
      </c>
      <c r="F602" s="547" t="s">
        <v>2176</v>
      </c>
      <c r="G602" s="549"/>
      <c r="H602" s="549"/>
      <c r="I602" s="549"/>
      <c r="J602" s="549"/>
      <c r="K602" s="549"/>
      <c r="L602" s="549"/>
      <c r="M602" s="549">
        <v>0</v>
      </c>
      <c r="N602" s="549">
        <v>18</v>
      </c>
      <c r="O602" s="549"/>
      <c r="P602" s="549"/>
      <c r="Q602" s="549"/>
      <c r="R602" s="549"/>
      <c r="S602" s="549"/>
      <c r="T602" s="549"/>
      <c r="U602" s="549"/>
      <c r="V602" s="549"/>
      <c r="W602" s="549">
        <v>216</v>
      </c>
      <c r="X602" s="549">
        <v>0</v>
      </c>
      <c r="Y602" s="550">
        <v>34265.279999999999</v>
      </c>
    </row>
    <row r="603" spans="2:25" s="194" customFormat="1">
      <c r="B603" s="547" t="s">
        <v>276</v>
      </c>
      <c r="C603" s="548" t="s">
        <v>2316</v>
      </c>
      <c r="D603" s="548" t="s">
        <v>2317</v>
      </c>
      <c r="E603" s="548" t="s">
        <v>2318</v>
      </c>
      <c r="F603" s="547" t="s">
        <v>2176</v>
      </c>
      <c r="G603" s="549"/>
      <c r="H603" s="549"/>
      <c r="I603" s="549"/>
      <c r="J603" s="549"/>
      <c r="K603" s="549"/>
      <c r="L603" s="549"/>
      <c r="M603" s="549">
        <v>0</v>
      </c>
      <c r="N603" s="549">
        <v>16</v>
      </c>
      <c r="O603" s="549"/>
      <c r="P603" s="549"/>
      <c r="Q603" s="549"/>
      <c r="R603" s="549"/>
      <c r="S603" s="549"/>
      <c r="T603" s="549"/>
      <c r="U603" s="549"/>
      <c r="V603" s="549"/>
      <c r="W603" s="549">
        <v>192</v>
      </c>
      <c r="X603" s="549">
        <v>0</v>
      </c>
      <c r="Y603" s="550">
        <v>33440.639999999999</v>
      </c>
    </row>
    <row r="604" spans="2:25" s="194" customFormat="1">
      <c r="B604" s="547" t="s">
        <v>276</v>
      </c>
      <c r="C604" s="548" t="s">
        <v>2319</v>
      </c>
      <c r="D604" s="548" t="s">
        <v>2320</v>
      </c>
      <c r="E604" s="548" t="s">
        <v>2321</v>
      </c>
      <c r="F604" s="547" t="s">
        <v>2176</v>
      </c>
      <c r="G604" s="549"/>
      <c r="H604" s="549"/>
      <c r="I604" s="549"/>
      <c r="J604" s="549"/>
      <c r="K604" s="549"/>
      <c r="L604" s="549"/>
      <c r="M604" s="549">
        <v>0</v>
      </c>
      <c r="N604" s="549">
        <v>20</v>
      </c>
      <c r="O604" s="549"/>
      <c r="P604" s="549"/>
      <c r="Q604" s="549"/>
      <c r="R604" s="549"/>
      <c r="S604" s="549"/>
      <c r="T604" s="549"/>
      <c r="U604" s="549"/>
      <c r="V604" s="549"/>
      <c r="W604" s="549">
        <v>240</v>
      </c>
      <c r="X604" s="549">
        <v>0</v>
      </c>
      <c r="Y604" s="550">
        <v>41800.799999999996</v>
      </c>
    </row>
    <row r="605" spans="2:25" s="194" customFormat="1">
      <c r="B605" s="547" t="s">
        <v>276</v>
      </c>
      <c r="C605" s="548" t="s">
        <v>2322</v>
      </c>
      <c r="D605" s="548" t="s">
        <v>2323</v>
      </c>
      <c r="E605" s="548" t="s">
        <v>2324</v>
      </c>
      <c r="F605" s="547" t="s">
        <v>2176</v>
      </c>
      <c r="G605" s="549"/>
      <c r="H605" s="549"/>
      <c r="I605" s="549"/>
      <c r="J605" s="549"/>
      <c r="K605" s="549"/>
      <c r="L605" s="549"/>
      <c r="M605" s="549">
        <v>0</v>
      </c>
      <c r="N605" s="549">
        <v>20</v>
      </c>
      <c r="O605" s="549"/>
      <c r="P605" s="549"/>
      <c r="Q605" s="549"/>
      <c r="R605" s="549"/>
      <c r="S605" s="549"/>
      <c r="T605" s="549"/>
      <c r="U605" s="549"/>
      <c r="V605" s="549"/>
      <c r="W605" s="549">
        <v>240</v>
      </c>
      <c r="X605" s="549">
        <v>0</v>
      </c>
      <c r="Y605" s="550">
        <v>41800.799999999996</v>
      </c>
    </row>
    <row r="606" spans="2:25" s="194" customFormat="1">
      <c r="B606" s="547" t="s">
        <v>276</v>
      </c>
      <c r="C606" s="548" t="s">
        <v>2325</v>
      </c>
      <c r="D606" s="548" t="s">
        <v>2326</v>
      </c>
      <c r="E606" s="548" t="s">
        <v>2327</v>
      </c>
      <c r="F606" s="547" t="s">
        <v>2176</v>
      </c>
      <c r="G606" s="549"/>
      <c r="H606" s="549"/>
      <c r="I606" s="549"/>
      <c r="J606" s="549"/>
      <c r="K606" s="549"/>
      <c r="L606" s="549"/>
      <c r="M606" s="549">
        <v>0</v>
      </c>
      <c r="N606" s="549">
        <v>20</v>
      </c>
      <c r="O606" s="549"/>
      <c r="P606" s="549"/>
      <c r="Q606" s="549"/>
      <c r="R606" s="549"/>
      <c r="S606" s="549"/>
      <c r="T606" s="549"/>
      <c r="U606" s="549"/>
      <c r="V606" s="549"/>
      <c r="W606" s="549">
        <v>240</v>
      </c>
      <c r="X606" s="549">
        <v>0</v>
      </c>
      <c r="Y606" s="550">
        <v>35489.040000000001</v>
      </c>
    </row>
    <row r="607" spans="2:25" s="194" customFormat="1">
      <c r="B607" s="547" t="s">
        <v>276</v>
      </c>
      <c r="C607" s="548" t="s">
        <v>2328</v>
      </c>
      <c r="D607" s="548" t="s">
        <v>2329</v>
      </c>
      <c r="E607" s="548" t="s">
        <v>2330</v>
      </c>
      <c r="F607" s="547" t="s">
        <v>2176</v>
      </c>
      <c r="G607" s="549"/>
      <c r="H607" s="549"/>
      <c r="I607" s="549"/>
      <c r="J607" s="549"/>
      <c r="K607" s="549"/>
      <c r="L607" s="549"/>
      <c r="M607" s="549">
        <v>0</v>
      </c>
      <c r="N607" s="549">
        <v>20</v>
      </c>
      <c r="O607" s="549"/>
      <c r="P607" s="549"/>
      <c r="Q607" s="549"/>
      <c r="R607" s="549"/>
      <c r="S607" s="549"/>
      <c r="T607" s="549"/>
      <c r="U607" s="549"/>
      <c r="V607" s="549"/>
      <c r="W607" s="549">
        <v>240</v>
      </c>
      <c r="X607" s="549">
        <v>0</v>
      </c>
      <c r="Y607" s="550">
        <v>34834</v>
      </c>
    </row>
    <row r="608" spans="2:25" s="194" customFormat="1">
      <c r="B608" s="547" t="s">
        <v>276</v>
      </c>
      <c r="C608" s="548" t="s">
        <v>2331</v>
      </c>
      <c r="D608" s="548" t="s">
        <v>2332</v>
      </c>
      <c r="E608" s="548" t="s">
        <v>2333</v>
      </c>
      <c r="F608" s="547" t="s">
        <v>2176</v>
      </c>
      <c r="G608" s="549"/>
      <c r="H608" s="549"/>
      <c r="I608" s="549"/>
      <c r="J608" s="549"/>
      <c r="K608" s="549"/>
      <c r="L608" s="549"/>
      <c r="M608" s="549">
        <v>0</v>
      </c>
      <c r="N608" s="549">
        <v>20</v>
      </c>
      <c r="O608" s="549"/>
      <c r="P608" s="549"/>
      <c r="Q608" s="549"/>
      <c r="R608" s="549"/>
      <c r="S608" s="549"/>
      <c r="T608" s="549"/>
      <c r="U608" s="549"/>
      <c r="V608" s="549"/>
      <c r="W608" s="549">
        <v>240</v>
      </c>
      <c r="X608" s="549">
        <v>0</v>
      </c>
      <c r="Y608" s="550">
        <v>39014.079999999994</v>
      </c>
    </row>
    <row r="609" spans="2:25" s="194" customFormat="1">
      <c r="B609" s="547" t="s">
        <v>276</v>
      </c>
      <c r="C609" s="548" t="s">
        <v>2334</v>
      </c>
      <c r="D609" s="548" t="s">
        <v>2335</v>
      </c>
      <c r="E609" s="548" t="s">
        <v>2336</v>
      </c>
      <c r="F609" s="547" t="s">
        <v>2176</v>
      </c>
      <c r="G609" s="549"/>
      <c r="H609" s="549"/>
      <c r="I609" s="549"/>
      <c r="J609" s="549"/>
      <c r="K609" s="549"/>
      <c r="L609" s="549"/>
      <c r="M609" s="549">
        <v>0</v>
      </c>
      <c r="N609" s="549">
        <v>20</v>
      </c>
      <c r="O609" s="549"/>
      <c r="P609" s="549"/>
      <c r="Q609" s="549"/>
      <c r="R609" s="549"/>
      <c r="S609" s="549"/>
      <c r="T609" s="549"/>
      <c r="U609" s="549"/>
      <c r="V609" s="549"/>
      <c r="W609" s="549">
        <v>240</v>
      </c>
      <c r="X609" s="549">
        <v>0</v>
      </c>
      <c r="Y609" s="550">
        <v>41800.799999999996</v>
      </c>
    </row>
    <row r="610" spans="2:25" s="194" customFormat="1">
      <c r="B610" s="547" t="s">
        <v>276</v>
      </c>
      <c r="C610" s="548" t="s">
        <v>2337</v>
      </c>
      <c r="D610" s="548" t="s">
        <v>2338</v>
      </c>
      <c r="E610" s="548" t="s">
        <v>2339</v>
      </c>
      <c r="F610" s="547" t="s">
        <v>2176</v>
      </c>
      <c r="G610" s="549"/>
      <c r="H610" s="549"/>
      <c r="I610" s="549"/>
      <c r="J610" s="549"/>
      <c r="K610" s="549"/>
      <c r="L610" s="549"/>
      <c r="M610" s="549">
        <v>0</v>
      </c>
      <c r="N610" s="549">
        <v>20</v>
      </c>
      <c r="O610" s="549"/>
      <c r="P610" s="549"/>
      <c r="Q610" s="549"/>
      <c r="R610" s="549"/>
      <c r="S610" s="549"/>
      <c r="T610" s="549"/>
      <c r="U610" s="549"/>
      <c r="V610" s="549"/>
      <c r="W610" s="549">
        <v>240</v>
      </c>
      <c r="X610" s="549">
        <v>0</v>
      </c>
      <c r="Y610" s="550">
        <v>10450.199999999999</v>
      </c>
    </row>
    <row r="611" spans="2:25" s="194" customFormat="1">
      <c r="B611" s="547" t="s">
        <v>276</v>
      </c>
      <c r="C611" s="548" t="s">
        <v>2340</v>
      </c>
      <c r="D611" s="548" t="s">
        <v>2341</v>
      </c>
      <c r="E611" s="548" t="s">
        <v>2342</v>
      </c>
      <c r="F611" s="547" t="s">
        <v>2176</v>
      </c>
      <c r="G611" s="549"/>
      <c r="H611" s="549"/>
      <c r="I611" s="549"/>
      <c r="J611" s="549"/>
      <c r="K611" s="549"/>
      <c r="L611" s="549"/>
      <c r="M611" s="549">
        <v>0</v>
      </c>
      <c r="N611" s="549">
        <v>12</v>
      </c>
      <c r="O611" s="549"/>
      <c r="P611" s="549"/>
      <c r="Q611" s="549"/>
      <c r="R611" s="549"/>
      <c r="S611" s="549"/>
      <c r="T611" s="549"/>
      <c r="U611" s="549"/>
      <c r="V611" s="549"/>
      <c r="W611" s="549">
        <v>144</v>
      </c>
      <c r="X611" s="549">
        <v>0</v>
      </c>
      <c r="Y611" s="550">
        <v>31350.6</v>
      </c>
    </row>
    <row r="612" spans="2:25" s="194" customFormat="1">
      <c r="B612" s="547" t="s">
        <v>276</v>
      </c>
      <c r="C612" s="548" t="s">
        <v>2343</v>
      </c>
      <c r="D612" s="548" t="s">
        <v>2344</v>
      </c>
      <c r="E612" s="548" t="s">
        <v>2345</v>
      </c>
      <c r="F612" s="547" t="s">
        <v>2176</v>
      </c>
      <c r="G612" s="549"/>
      <c r="H612" s="549"/>
      <c r="I612" s="549"/>
      <c r="J612" s="549"/>
      <c r="K612" s="549"/>
      <c r="L612" s="549"/>
      <c r="M612" s="549">
        <v>0</v>
      </c>
      <c r="N612" s="549">
        <v>17</v>
      </c>
      <c r="O612" s="549"/>
      <c r="P612" s="549"/>
      <c r="Q612" s="549"/>
      <c r="R612" s="549"/>
      <c r="S612" s="549"/>
      <c r="T612" s="549"/>
      <c r="U612" s="549"/>
      <c r="V612" s="549"/>
      <c r="W612" s="549">
        <v>204</v>
      </c>
      <c r="X612" s="549">
        <v>0</v>
      </c>
      <c r="Y612" s="550">
        <v>41800.799999999996</v>
      </c>
    </row>
    <row r="613" spans="2:25" s="194" customFormat="1">
      <c r="B613" s="547" t="s">
        <v>276</v>
      </c>
      <c r="C613" s="548" t="s">
        <v>2346</v>
      </c>
      <c r="D613" s="548" t="s">
        <v>2347</v>
      </c>
      <c r="E613" s="548" t="s">
        <v>2348</v>
      </c>
      <c r="F613" s="547" t="s">
        <v>2176</v>
      </c>
      <c r="G613" s="549"/>
      <c r="H613" s="549"/>
      <c r="I613" s="549"/>
      <c r="J613" s="549"/>
      <c r="K613" s="549"/>
      <c r="L613" s="549"/>
      <c r="M613" s="549">
        <v>0</v>
      </c>
      <c r="N613" s="549">
        <v>18</v>
      </c>
      <c r="O613" s="549"/>
      <c r="P613" s="549"/>
      <c r="Q613" s="549"/>
      <c r="R613" s="549"/>
      <c r="S613" s="549"/>
      <c r="T613" s="549"/>
      <c r="U613" s="549"/>
      <c r="V613" s="549"/>
      <c r="W613" s="549">
        <v>216</v>
      </c>
      <c r="X613" s="549">
        <v>0</v>
      </c>
      <c r="Y613" s="550">
        <v>25080.48</v>
      </c>
    </row>
    <row r="614" spans="2:25" s="194" customFormat="1">
      <c r="B614" s="547" t="s">
        <v>276</v>
      </c>
      <c r="C614" s="548" t="s">
        <v>2349</v>
      </c>
      <c r="D614" s="548" t="s">
        <v>2350</v>
      </c>
      <c r="E614" s="548" t="s">
        <v>2351</v>
      </c>
      <c r="F614" s="547" t="s">
        <v>2176</v>
      </c>
      <c r="G614" s="549"/>
      <c r="H614" s="549"/>
      <c r="I614" s="549"/>
      <c r="J614" s="549"/>
      <c r="K614" s="549"/>
      <c r="L614" s="549"/>
      <c r="M614" s="549">
        <v>0</v>
      </c>
      <c r="N614" s="549">
        <v>20</v>
      </c>
      <c r="O614" s="549"/>
      <c r="P614" s="549"/>
      <c r="Q614" s="549"/>
      <c r="R614" s="549"/>
      <c r="S614" s="549"/>
      <c r="T614" s="549"/>
      <c r="U614" s="549"/>
      <c r="V614" s="549"/>
      <c r="W614" s="549">
        <v>240</v>
      </c>
      <c r="X614" s="549">
        <v>0</v>
      </c>
      <c r="Y614" s="550">
        <v>41800.799999999996</v>
      </c>
    </row>
    <row r="615" spans="2:25" s="194" customFormat="1">
      <c r="B615" s="547" t="s">
        <v>276</v>
      </c>
      <c r="C615" s="548" t="s">
        <v>2352</v>
      </c>
      <c r="D615" s="548" t="s">
        <v>2353</v>
      </c>
      <c r="E615" s="548" t="s">
        <v>2354</v>
      </c>
      <c r="F615" s="547" t="s">
        <v>2176</v>
      </c>
      <c r="G615" s="549"/>
      <c r="H615" s="549"/>
      <c r="I615" s="549"/>
      <c r="J615" s="549"/>
      <c r="K615" s="549"/>
      <c r="L615" s="549"/>
      <c r="M615" s="549">
        <v>0</v>
      </c>
      <c r="N615" s="549">
        <v>18</v>
      </c>
      <c r="O615" s="549"/>
      <c r="P615" s="549"/>
      <c r="Q615" s="549"/>
      <c r="R615" s="549"/>
      <c r="S615" s="549"/>
      <c r="T615" s="549"/>
      <c r="U615" s="549"/>
      <c r="V615" s="549"/>
      <c r="W615" s="549">
        <v>216</v>
      </c>
      <c r="X615" s="549">
        <v>0</v>
      </c>
      <c r="Y615" s="550">
        <v>36712.800000000003</v>
      </c>
    </row>
    <row r="616" spans="2:25" s="194" customFormat="1">
      <c r="B616" s="547" t="s">
        <v>276</v>
      </c>
      <c r="C616" s="548" t="s">
        <v>2355</v>
      </c>
      <c r="D616" s="548" t="s">
        <v>2356</v>
      </c>
      <c r="E616" s="548" t="s">
        <v>2357</v>
      </c>
      <c r="F616" s="547" t="s">
        <v>2176</v>
      </c>
      <c r="G616" s="549"/>
      <c r="H616" s="549"/>
      <c r="I616" s="549"/>
      <c r="J616" s="549"/>
      <c r="K616" s="549"/>
      <c r="L616" s="549"/>
      <c r="M616" s="549">
        <v>0</v>
      </c>
      <c r="N616" s="549">
        <v>18</v>
      </c>
      <c r="O616" s="549"/>
      <c r="P616" s="549"/>
      <c r="Q616" s="549"/>
      <c r="R616" s="549"/>
      <c r="S616" s="549"/>
      <c r="T616" s="549"/>
      <c r="U616" s="549"/>
      <c r="V616" s="549"/>
      <c r="W616" s="549">
        <v>216</v>
      </c>
      <c r="X616" s="549">
        <v>0</v>
      </c>
      <c r="Y616" s="550">
        <v>41800.799999999996</v>
      </c>
    </row>
    <row r="617" spans="2:25" s="194" customFormat="1">
      <c r="B617" s="547" t="s">
        <v>276</v>
      </c>
      <c r="C617" s="548" t="s">
        <v>2358</v>
      </c>
      <c r="D617" s="548" t="s">
        <v>2359</v>
      </c>
      <c r="E617" s="548" t="s">
        <v>2360</v>
      </c>
      <c r="F617" s="547" t="s">
        <v>2176</v>
      </c>
      <c r="G617" s="549"/>
      <c r="H617" s="549"/>
      <c r="I617" s="549"/>
      <c r="J617" s="549"/>
      <c r="K617" s="549"/>
      <c r="L617" s="549"/>
      <c r="M617" s="549">
        <v>0</v>
      </c>
      <c r="N617" s="549">
        <v>20</v>
      </c>
      <c r="O617" s="549"/>
      <c r="P617" s="549"/>
      <c r="Q617" s="549"/>
      <c r="R617" s="549"/>
      <c r="S617" s="549"/>
      <c r="T617" s="549"/>
      <c r="U617" s="549"/>
      <c r="V617" s="549"/>
      <c r="W617" s="549">
        <v>240</v>
      </c>
      <c r="X617" s="549">
        <v>0</v>
      </c>
      <c r="Y617" s="550">
        <v>41800.799999999996</v>
      </c>
    </row>
    <row r="618" spans="2:25" s="194" customFormat="1">
      <c r="B618" s="547" t="s">
        <v>276</v>
      </c>
      <c r="C618" s="548" t="s">
        <v>2361</v>
      </c>
      <c r="D618" s="548" t="s">
        <v>2362</v>
      </c>
      <c r="E618" s="548" t="s">
        <v>2363</v>
      </c>
      <c r="F618" s="547" t="s">
        <v>2176</v>
      </c>
      <c r="G618" s="549"/>
      <c r="H618" s="549"/>
      <c r="I618" s="549"/>
      <c r="J618" s="549"/>
      <c r="K618" s="549"/>
      <c r="L618" s="549"/>
      <c r="M618" s="549">
        <v>0</v>
      </c>
      <c r="N618" s="549">
        <v>20</v>
      </c>
      <c r="O618" s="549"/>
      <c r="P618" s="549"/>
      <c r="Q618" s="549"/>
      <c r="R618" s="549"/>
      <c r="S618" s="549"/>
      <c r="T618" s="549"/>
      <c r="U618" s="549"/>
      <c r="V618" s="549"/>
      <c r="W618" s="549">
        <v>240</v>
      </c>
      <c r="X618" s="549">
        <v>0</v>
      </c>
      <c r="Y618" s="550">
        <v>41800.799999999996</v>
      </c>
    </row>
    <row r="619" spans="2:25" s="194" customFormat="1">
      <c r="B619" s="547" t="s">
        <v>276</v>
      </c>
      <c r="C619" s="548" t="s">
        <v>2364</v>
      </c>
      <c r="D619" s="548" t="s">
        <v>2365</v>
      </c>
      <c r="E619" s="548" t="s">
        <v>2366</v>
      </c>
      <c r="F619" s="547" t="s">
        <v>2176</v>
      </c>
      <c r="G619" s="549"/>
      <c r="H619" s="549"/>
      <c r="I619" s="549"/>
      <c r="J619" s="549"/>
      <c r="K619" s="549"/>
      <c r="L619" s="549"/>
      <c r="M619" s="549">
        <v>0</v>
      </c>
      <c r="N619" s="549">
        <v>20</v>
      </c>
      <c r="O619" s="549"/>
      <c r="P619" s="549"/>
      <c r="Q619" s="549"/>
      <c r="R619" s="549"/>
      <c r="S619" s="549"/>
      <c r="T619" s="549"/>
      <c r="U619" s="549"/>
      <c r="V619" s="549"/>
      <c r="W619" s="549">
        <v>240</v>
      </c>
      <c r="X619" s="549">
        <v>0</v>
      </c>
      <c r="Y619" s="550">
        <v>39710.759999999995</v>
      </c>
    </row>
    <row r="620" spans="2:25" s="194" customFormat="1">
      <c r="B620" s="547" t="s">
        <v>276</v>
      </c>
      <c r="C620" s="548" t="s">
        <v>2367</v>
      </c>
      <c r="D620" s="548" t="s">
        <v>2368</v>
      </c>
      <c r="E620" s="548" t="s">
        <v>2369</v>
      </c>
      <c r="F620" s="547" t="s">
        <v>2176</v>
      </c>
      <c r="G620" s="549"/>
      <c r="H620" s="549"/>
      <c r="I620" s="549"/>
      <c r="J620" s="549"/>
      <c r="K620" s="549"/>
      <c r="L620" s="549"/>
      <c r="M620" s="549">
        <v>0</v>
      </c>
      <c r="N620" s="549">
        <v>16</v>
      </c>
      <c r="O620" s="549"/>
      <c r="P620" s="549"/>
      <c r="Q620" s="549"/>
      <c r="R620" s="549"/>
      <c r="S620" s="549"/>
      <c r="T620" s="549"/>
      <c r="U620" s="549"/>
      <c r="V620" s="549"/>
      <c r="W620" s="549">
        <v>192</v>
      </c>
      <c r="X620" s="549">
        <v>0</v>
      </c>
      <c r="Y620" s="550">
        <v>33440.639999999999</v>
      </c>
    </row>
    <row r="621" spans="2:25" s="194" customFormat="1">
      <c r="B621" s="547" t="s">
        <v>276</v>
      </c>
      <c r="C621" s="548" t="s">
        <v>2370</v>
      </c>
      <c r="D621" s="548" t="s">
        <v>2371</v>
      </c>
      <c r="E621" s="548" t="s">
        <v>2372</v>
      </c>
      <c r="F621" s="547" t="s">
        <v>2176</v>
      </c>
      <c r="G621" s="549"/>
      <c r="H621" s="549"/>
      <c r="I621" s="549"/>
      <c r="J621" s="549"/>
      <c r="K621" s="549"/>
      <c r="L621" s="549"/>
      <c r="M621" s="549">
        <v>0</v>
      </c>
      <c r="N621" s="549">
        <v>12</v>
      </c>
      <c r="O621" s="549"/>
      <c r="P621" s="549"/>
      <c r="Q621" s="549"/>
      <c r="R621" s="549"/>
      <c r="S621" s="549"/>
      <c r="T621" s="549"/>
      <c r="U621" s="549"/>
      <c r="V621" s="549"/>
      <c r="W621" s="549">
        <v>144</v>
      </c>
      <c r="X621" s="549">
        <v>0</v>
      </c>
      <c r="Y621" s="550">
        <v>41800.799999999996</v>
      </c>
    </row>
    <row r="622" spans="2:25" s="194" customFormat="1">
      <c r="B622" s="547" t="s">
        <v>276</v>
      </c>
      <c r="C622" s="548" t="s">
        <v>2373</v>
      </c>
      <c r="D622" s="548" t="s">
        <v>2374</v>
      </c>
      <c r="E622" s="548" t="s">
        <v>2375</v>
      </c>
      <c r="F622" s="547" t="s">
        <v>2176</v>
      </c>
      <c r="G622" s="549"/>
      <c r="H622" s="549"/>
      <c r="I622" s="549"/>
      <c r="J622" s="549"/>
      <c r="K622" s="549"/>
      <c r="L622" s="549"/>
      <c r="M622" s="549">
        <v>0</v>
      </c>
      <c r="N622" s="549">
        <v>20</v>
      </c>
      <c r="O622" s="549"/>
      <c r="P622" s="549"/>
      <c r="Q622" s="549"/>
      <c r="R622" s="549"/>
      <c r="S622" s="549"/>
      <c r="T622" s="549"/>
      <c r="U622" s="549"/>
      <c r="V622" s="549"/>
      <c r="W622" s="549">
        <v>240</v>
      </c>
      <c r="X622" s="549">
        <v>0</v>
      </c>
      <c r="Y622" s="550">
        <v>40407.439999999995</v>
      </c>
    </row>
    <row r="623" spans="2:25" s="194" customFormat="1">
      <c r="B623" s="547" t="s">
        <v>276</v>
      </c>
      <c r="C623" s="548" t="s">
        <v>2376</v>
      </c>
      <c r="D623" s="548" t="s">
        <v>2377</v>
      </c>
      <c r="E623" s="548" t="s">
        <v>2378</v>
      </c>
      <c r="F623" s="547" t="s">
        <v>2176</v>
      </c>
      <c r="G623" s="549"/>
      <c r="H623" s="549"/>
      <c r="I623" s="549"/>
      <c r="J623" s="549"/>
      <c r="K623" s="549"/>
      <c r="L623" s="549"/>
      <c r="M623" s="549">
        <v>0</v>
      </c>
      <c r="N623" s="549">
        <v>17</v>
      </c>
      <c r="O623" s="549"/>
      <c r="P623" s="549"/>
      <c r="Q623" s="549"/>
      <c r="R623" s="549"/>
      <c r="S623" s="549"/>
      <c r="T623" s="549"/>
      <c r="U623" s="549"/>
      <c r="V623" s="549"/>
      <c r="W623" s="549">
        <v>204</v>
      </c>
      <c r="X623" s="549">
        <v>0</v>
      </c>
      <c r="Y623" s="550">
        <v>9178.2000000000007</v>
      </c>
    </row>
    <row r="624" spans="2:25" s="194" customFormat="1">
      <c r="B624" s="547" t="s">
        <v>276</v>
      </c>
      <c r="C624" s="548" t="s">
        <v>2379</v>
      </c>
      <c r="D624" s="548" t="s">
        <v>2380</v>
      </c>
      <c r="E624" s="548" t="s">
        <v>2381</v>
      </c>
      <c r="F624" s="547" t="s">
        <v>2176</v>
      </c>
      <c r="G624" s="549"/>
      <c r="H624" s="549"/>
      <c r="I624" s="549"/>
      <c r="J624" s="549"/>
      <c r="K624" s="549"/>
      <c r="L624" s="549"/>
      <c r="M624" s="549">
        <v>0</v>
      </c>
      <c r="N624" s="549">
        <v>10</v>
      </c>
      <c r="O624" s="549"/>
      <c r="P624" s="549"/>
      <c r="Q624" s="549"/>
      <c r="R624" s="549"/>
      <c r="S624" s="549"/>
      <c r="T624" s="549"/>
      <c r="U624" s="549"/>
      <c r="V624" s="549"/>
      <c r="W624" s="549">
        <v>120</v>
      </c>
      <c r="X624" s="549">
        <v>0</v>
      </c>
      <c r="Y624" s="550">
        <v>41800.799999999996</v>
      </c>
    </row>
    <row r="625" spans="2:25" s="194" customFormat="1">
      <c r="B625" s="547" t="s">
        <v>276</v>
      </c>
      <c r="C625" s="548" t="s">
        <v>2382</v>
      </c>
      <c r="D625" s="548" t="s">
        <v>2383</v>
      </c>
      <c r="E625" s="548" t="s">
        <v>2384</v>
      </c>
      <c r="F625" s="547" t="s">
        <v>2176</v>
      </c>
      <c r="G625" s="549"/>
      <c r="H625" s="549"/>
      <c r="I625" s="549"/>
      <c r="J625" s="549"/>
      <c r="K625" s="549"/>
      <c r="L625" s="549"/>
      <c r="M625" s="549">
        <v>0</v>
      </c>
      <c r="N625" s="549">
        <v>15</v>
      </c>
      <c r="O625" s="549"/>
      <c r="P625" s="549"/>
      <c r="Q625" s="549"/>
      <c r="R625" s="549"/>
      <c r="S625" s="549"/>
      <c r="T625" s="549"/>
      <c r="U625" s="549"/>
      <c r="V625" s="549"/>
      <c r="W625" s="549">
        <v>180</v>
      </c>
      <c r="X625" s="549">
        <v>0</v>
      </c>
      <c r="Y625" s="550">
        <v>6118.8</v>
      </c>
    </row>
    <row r="626" spans="2:25" s="194" customFormat="1">
      <c r="B626" s="547" t="s">
        <v>276</v>
      </c>
      <c r="C626" s="548" t="s">
        <v>2385</v>
      </c>
      <c r="D626" s="548" t="s">
        <v>2386</v>
      </c>
      <c r="E626" s="548" t="s">
        <v>2387</v>
      </c>
      <c r="F626" s="547" t="s">
        <v>2176</v>
      </c>
      <c r="G626" s="549"/>
      <c r="H626" s="549"/>
      <c r="I626" s="549"/>
      <c r="J626" s="549"/>
      <c r="K626" s="549"/>
      <c r="L626" s="549"/>
      <c r="M626" s="549">
        <v>0</v>
      </c>
      <c r="N626" s="549">
        <v>12</v>
      </c>
      <c r="O626" s="549"/>
      <c r="P626" s="549"/>
      <c r="Q626" s="549"/>
      <c r="R626" s="549"/>
      <c r="S626" s="549"/>
      <c r="T626" s="549"/>
      <c r="U626" s="549"/>
      <c r="V626" s="549"/>
      <c r="W626" s="549">
        <v>144</v>
      </c>
      <c r="X626" s="549">
        <v>0</v>
      </c>
      <c r="Y626" s="550">
        <v>33440.639999999999</v>
      </c>
    </row>
    <row r="627" spans="2:25" s="194" customFormat="1">
      <c r="B627" s="547" t="s">
        <v>276</v>
      </c>
      <c r="C627" s="548" t="s">
        <v>2388</v>
      </c>
      <c r="D627" s="548" t="s">
        <v>2389</v>
      </c>
      <c r="E627" s="548" t="s">
        <v>2390</v>
      </c>
      <c r="F627" s="547" t="s">
        <v>2176</v>
      </c>
      <c r="G627" s="549"/>
      <c r="H627" s="549"/>
      <c r="I627" s="549"/>
      <c r="J627" s="549"/>
      <c r="K627" s="549"/>
      <c r="L627" s="549"/>
      <c r="M627" s="549">
        <v>0</v>
      </c>
      <c r="N627" s="549">
        <v>20</v>
      </c>
      <c r="O627" s="549"/>
      <c r="P627" s="549"/>
      <c r="Q627" s="549"/>
      <c r="R627" s="549"/>
      <c r="S627" s="549"/>
      <c r="T627" s="549"/>
      <c r="U627" s="549"/>
      <c r="V627" s="549"/>
      <c r="W627" s="549">
        <v>240</v>
      </c>
      <c r="X627" s="549">
        <v>0</v>
      </c>
      <c r="Y627" s="550">
        <v>34834</v>
      </c>
    </row>
    <row r="628" spans="2:25" s="194" customFormat="1">
      <c r="B628" s="547" t="s">
        <v>276</v>
      </c>
      <c r="C628" s="548" t="s">
        <v>2391</v>
      </c>
      <c r="D628" s="548" t="s">
        <v>2392</v>
      </c>
      <c r="E628" s="548" t="s">
        <v>2393</v>
      </c>
      <c r="F628" s="547" t="s">
        <v>2176</v>
      </c>
      <c r="G628" s="549"/>
      <c r="H628" s="549"/>
      <c r="I628" s="549"/>
      <c r="J628" s="549"/>
      <c r="K628" s="549"/>
      <c r="L628" s="549"/>
      <c r="M628" s="549">
        <v>0</v>
      </c>
      <c r="N628" s="549">
        <v>20</v>
      </c>
      <c r="O628" s="549"/>
      <c r="P628" s="549"/>
      <c r="Q628" s="549"/>
      <c r="R628" s="549"/>
      <c r="S628" s="549"/>
      <c r="T628" s="549"/>
      <c r="U628" s="549"/>
      <c r="V628" s="549"/>
      <c r="W628" s="549">
        <v>240</v>
      </c>
      <c r="X628" s="549">
        <v>0</v>
      </c>
      <c r="Y628" s="550">
        <v>37620.719999999994</v>
      </c>
    </row>
    <row r="629" spans="2:25" s="194" customFormat="1">
      <c r="B629" s="547" t="s">
        <v>276</v>
      </c>
      <c r="C629" s="548" t="s">
        <v>2394</v>
      </c>
      <c r="D629" s="548" t="s">
        <v>2395</v>
      </c>
      <c r="E629" s="548" t="s">
        <v>2396</v>
      </c>
      <c r="F629" s="547" t="s">
        <v>2176</v>
      </c>
      <c r="G629" s="549"/>
      <c r="H629" s="549"/>
      <c r="I629" s="549"/>
      <c r="J629" s="549"/>
      <c r="K629" s="549"/>
      <c r="L629" s="549"/>
      <c r="M629" s="549">
        <v>0</v>
      </c>
      <c r="N629" s="549">
        <v>16</v>
      </c>
      <c r="O629" s="549"/>
      <c r="P629" s="549"/>
      <c r="Q629" s="549"/>
      <c r="R629" s="549"/>
      <c r="S629" s="549"/>
      <c r="T629" s="549"/>
      <c r="U629" s="549"/>
      <c r="V629" s="549"/>
      <c r="W629" s="549">
        <v>192</v>
      </c>
      <c r="X629" s="549">
        <v>0</v>
      </c>
      <c r="Y629" s="550">
        <v>41800.799999999996</v>
      </c>
    </row>
    <row r="630" spans="2:25" s="194" customFormat="1">
      <c r="B630" s="547" t="s">
        <v>276</v>
      </c>
      <c r="C630" s="548" t="s">
        <v>2397</v>
      </c>
      <c r="D630" s="548" t="s">
        <v>2398</v>
      </c>
      <c r="E630" s="548" t="s">
        <v>2399</v>
      </c>
      <c r="F630" s="547" t="s">
        <v>2176</v>
      </c>
      <c r="G630" s="549"/>
      <c r="H630" s="549"/>
      <c r="I630" s="549"/>
      <c r="J630" s="549"/>
      <c r="K630" s="549"/>
      <c r="L630" s="549"/>
      <c r="M630" s="549">
        <v>0</v>
      </c>
      <c r="N630" s="549">
        <v>20</v>
      </c>
      <c r="O630" s="549"/>
      <c r="P630" s="549"/>
      <c r="Q630" s="549"/>
      <c r="R630" s="549"/>
      <c r="S630" s="549"/>
      <c r="T630" s="549"/>
      <c r="U630" s="549"/>
      <c r="V630" s="549"/>
      <c r="W630" s="549">
        <v>240</v>
      </c>
      <c r="X630" s="549">
        <v>0</v>
      </c>
      <c r="Y630" s="550">
        <v>41800.799999999996</v>
      </c>
    </row>
    <row r="631" spans="2:25" s="194" customFormat="1">
      <c r="B631" s="547" t="s">
        <v>276</v>
      </c>
      <c r="C631" s="548" t="s">
        <v>2400</v>
      </c>
      <c r="D631" s="548" t="s">
        <v>2401</v>
      </c>
      <c r="E631" s="548" t="s">
        <v>2402</v>
      </c>
      <c r="F631" s="547" t="s">
        <v>2176</v>
      </c>
      <c r="G631" s="549"/>
      <c r="H631" s="549"/>
      <c r="I631" s="549"/>
      <c r="J631" s="549"/>
      <c r="K631" s="549"/>
      <c r="L631" s="549"/>
      <c r="M631" s="549">
        <v>0</v>
      </c>
      <c r="N631" s="549">
        <v>20</v>
      </c>
      <c r="O631" s="549"/>
      <c r="P631" s="549"/>
      <c r="Q631" s="549"/>
      <c r="R631" s="549"/>
      <c r="S631" s="549"/>
      <c r="T631" s="549"/>
      <c r="U631" s="549"/>
      <c r="V631" s="549"/>
      <c r="W631" s="549">
        <v>240</v>
      </c>
      <c r="X631" s="549">
        <v>0</v>
      </c>
      <c r="Y631" s="550">
        <v>41800.799999999996</v>
      </c>
    </row>
    <row r="632" spans="2:25" s="194" customFormat="1">
      <c r="B632" s="547" t="s">
        <v>276</v>
      </c>
      <c r="C632" s="548" t="s">
        <v>2403</v>
      </c>
      <c r="D632" s="548" t="s">
        <v>2404</v>
      </c>
      <c r="E632" s="548" t="s">
        <v>2405</v>
      </c>
      <c r="F632" s="547" t="s">
        <v>2176</v>
      </c>
      <c r="G632" s="549"/>
      <c r="H632" s="549"/>
      <c r="I632" s="549"/>
      <c r="J632" s="549"/>
      <c r="K632" s="549"/>
      <c r="L632" s="549"/>
      <c r="M632" s="549">
        <v>0</v>
      </c>
      <c r="N632" s="549">
        <v>20</v>
      </c>
      <c r="O632" s="549"/>
      <c r="P632" s="549"/>
      <c r="Q632" s="549"/>
      <c r="R632" s="549"/>
      <c r="S632" s="549"/>
      <c r="T632" s="549"/>
      <c r="U632" s="549"/>
      <c r="V632" s="549"/>
      <c r="W632" s="549">
        <v>240</v>
      </c>
      <c r="X632" s="549">
        <v>0</v>
      </c>
      <c r="Y632" s="550">
        <v>41104.119999999995</v>
      </c>
    </row>
    <row r="633" spans="2:25" s="194" customFormat="1">
      <c r="B633" s="547" t="s">
        <v>276</v>
      </c>
      <c r="C633" s="548" t="s">
        <v>2406</v>
      </c>
      <c r="D633" s="548" t="s">
        <v>2407</v>
      </c>
      <c r="E633" s="548" t="s">
        <v>2408</v>
      </c>
      <c r="F633" s="547" t="s">
        <v>2176</v>
      </c>
      <c r="G633" s="549"/>
      <c r="H633" s="549"/>
      <c r="I633" s="549"/>
      <c r="J633" s="549"/>
      <c r="K633" s="549"/>
      <c r="L633" s="549"/>
      <c r="M633" s="549">
        <v>0</v>
      </c>
      <c r="N633" s="549">
        <v>20</v>
      </c>
      <c r="O633" s="549"/>
      <c r="P633" s="549"/>
      <c r="Q633" s="549"/>
      <c r="R633" s="549"/>
      <c r="S633" s="549"/>
      <c r="T633" s="549"/>
      <c r="U633" s="549"/>
      <c r="V633" s="549"/>
      <c r="W633" s="549">
        <v>240</v>
      </c>
      <c r="X633" s="549">
        <v>0</v>
      </c>
      <c r="Y633" s="550">
        <v>41800.799999999996</v>
      </c>
    </row>
    <row r="634" spans="2:25" s="194" customFormat="1">
      <c r="B634" s="547" t="s">
        <v>276</v>
      </c>
      <c r="C634" s="548" t="s">
        <v>2409</v>
      </c>
      <c r="D634" s="548" t="s">
        <v>2410</v>
      </c>
      <c r="E634" s="548" t="s">
        <v>2411</v>
      </c>
      <c r="F634" s="547" t="s">
        <v>2176</v>
      </c>
      <c r="G634" s="549"/>
      <c r="H634" s="549"/>
      <c r="I634" s="549"/>
      <c r="J634" s="549"/>
      <c r="K634" s="549"/>
      <c r="L634" s="549"/>
      <c r="M634" s="549">
        <v>0</v>
      </c>
      <c r="N634" s="549">
        <v>20</v>
      </c>
      <c r="O634" s="549"/>
      <c r="P634" s="549"/>
      <c r="Q634" s="549"/>
      <c r="R634" s="549"/>
      <c r="S634" s="549"/>
      <c r="T634" s="549"/>
      <c r="U634" s="549"/>
      <c r="V634" s="549"/>
      <c r="W634" s="549">
        <v>240</v>
      </c>
      <c r="X634" s="549">
        <v>0</v>
      </c>
      <c r="Y634" s="550">
        <v>28563.879999999997</v>
      </c>
    </row>
    <row r="635" spans="2:25" s="194" customFormat="1">
      <c r="B635" s="547" t="s">
        <v>276</v>
      </c>
      <c r="C635" s="548" t="s">
        <v>2412</v>
      </c>
      <c r="D635" s="548" t="s">
        <v>2413</v>
      </c>
      <c r="E635" s="548" t="s">
        <v>2414</v>
      </c>
      <c r="F635" s="547" t="s">
        <v>2176</v>
      </c>
      <c r="G635" s="549"/>
      <c r="H635" s="549"/>
      <c r="I635" s="549"/>
      <c r="J635" s="549"/>
      <c r="K635" s="549"/>
      <c r="L635" s="549"/>
      <c r="M635" s="549">
        <v>0</v>
      </c>
      <c r="N635" s="549">
        <v>20</v>
      </c>
      <c r="O635" s="549"/>
      <c r="P635" s="549"/>
      <c r="Q635" s="549"/>
      <c r="R635" s="549"/>
      <c r="S635" s="549"/>
      <c r="T635" s="549"/>
      <c r="U635" s="549"/>
      <c r="V635" s="549"/>
      <c r="W635" s="549">
        <v>240</v>
      </c>
      <c r="X635" s="549">
        <v>0</v>
      </c>
      <c r="Y635" s="550">
        <v>41800.799999999996</v>
      </c>
    </row>
    <row r="636" spans="2:25" s="194" customFormat="1">
      <c r="B636" s="547" t="s">
        <v>276</v>
      </c>
      <c r="C636" s="548" t="s">
        <v>2415</v>
      </c>
      <c r="D636" s="548" t="s">
        <v>2416</v>
      </c>
      <c r="E636" s="548" t="s">
        <v>2417</v>
      </c>
      <c r="F636" s="547" t="s">
        <v>2176</v>
      </c>
      <c r="G636" s="549"/>
      <c r="H636" s="549"/>
      <c r="I636" s="549"/>
      <c r="J636" s="549"/>
      <c r="K636" s="549"/>
      <c r="L636" s="549"/>
      <c r="M636" s="549">
        <v>0</v>
      </c>
      <c r="N636" s="549">
        <v>20</v>
      </c>
      <c r="O636" s="549"/>
      <c r="P636" s="549"/>
      <c r="Q636" s="549"/>
      <c r="R636" s="549"/>
      <c r="S636" s="549"/>
      <c r="T636" s="549"/>
      <c r="U636" s="549"/>
      <c r="V636" s="549"/>
      <c r="W636" s="549">
        <v>240</v>
      </c>
      <c r="X636" s="549">
        <v>0</v>
      </c>
      <c r="Y636" s="550">
        <v>41800.799999999996</v>
      </c>
    </row>
    <row r="637" spans="2:25" s="194" customFormat="1">
      <c r="B637" s="547" t="s">
        <v>276</v>
      </c>
      <c r="C637" s="548" t="s">
        <v>2418</v>
      </c>
      <c r="D637" s="548" t="s">
        <v>2419</v>
      </c>
      <c r="E637" s="548" t="s">
        <v>2420</v>
      </c>
      <c r="F637" s="547" t="s">
        <v>2176</v>
      </c>
      <c r="G637" s="549"/>
      <c r="H637" s="549"/>
      <c r="I637" s="549"/>
      <c r="J637" s="549"/>
      <c r="K637" s="549"/>
      <c r="L637" s="549"/>
      <c r="M637" s="549">
        <v>0</v>
      </c>
      <c r="N637" s="549">
        <v>13</v>
      </c>
      <c r="O637" s="549"/>
      <c r="P637" s="549"/>
      <c r="Q637" s="549"/>
      <c r="R637" s="549"/>
      <c r="S637" s="549"/>
      <c r="T637" s="549"/>
      <c r="U637" s="549"/>
      <c r="V637" s="549"/>
      <c r="W637" s="549">
        <v>156</v>
      </c>
      <c r="X637" s="549">
        <v>0</v>
      </c>
      <c r="Y637" s="550">
        <v>38317.399999999994</v>
      </c>
    </row>
    <row r="638" spans="2:25" s="194" customFormat="1">
      <c r="B638" s="547" t="s">
        <v>276</v>
      </c>
      <c r="C638" s="548" t="s">
        <v>2421</v>
      </c>
      <c r="D638" s="548" t="s">
        <v>2422</v>
      </c>
      <c r="E638" s="548" t="s">
        <v>2423</v>
      </c>
      <c r="F638" s="547" t="s">
        <v>2176</v>
      </c>
      <c r="G638" s="549"/>
      <c r="H638" s="549"/>
      <c r="I638" s="549"/>
      <c r="J638" s="549"/>
      <c r="K638" s="549"/>
      <c r="L638" s="549"/>
      <c r="M638" s="549">
        <v>0</v>
      </c>
      <c r="N638" s="549">
        <v>19</v>
      </c>
      <c r="O638" s="549"/>
      <c r="P638" s="549"/>
      <c r="Q638" s="549"/>
      <c r="R638" s="549"/>
      <c r="S638" s="549"/>
      <c r="T638" s="549"/>
      <c r="U638" s="549"/>
      <c r="V638" s="549"/>
      <c r="W638" s="549">
        <v>228</v>
      </c>
      <c r="X638" s="549">
        <v>0</v>
      </c>
      <c r="Y638" s="550">
        <v>38317.399999999994</v>
      </c>
    </row>
    <row r="639" spans="2:25" s="194" customFormat="1">
      <c r="B639" s="547" t="s">
        <v>276</v>
      </c>
      <c r="C639" s="548" t="s">
        <v>2424</v>
      </c>
      <c r="D639" s="548" t="s">
        <v>2425</v>
      </c>
      <c r="E639" s="548" t="s">
        <v>2426</v>
      </c>
      <c r="F639" s="547" t="s">
        <v>2176</v>
      </c>
      <c r="G639" s="549"/>
      <c r="H639" s="549"/>
      <c r="I639" s="549"/>
      <c r="J639" s="549"/>
      <c r="K639" s="549"/>
      <c r="L639" s="549"/>
      <c r="M639" s="549">
        <v>0</v>
      </c>
      <c r="N639" s="549">
        <v>14</v>
      </c>
      <c r="O639" s="549"/>
      <c r="P639" s="549"/>
      <c r="Q639" s="549"/>
      <c r="R639" s="549"/>
      <c r="S639" s="549"/>
      <c r="T639" s="549"/>
      <c r="U639" s="549"/>
      <c r="V639" s="549"/>
      <c r="W639" s="549">
        <v>168</v>
      </c>
      <c r="X639" s="549">
        <v>0</v>
      </c>
      <c r="Y639" s="550">
        <v>36924.04</v>
      </c>
    </row>
    <row r="640" spans="2:25" s="194" customFormat="1">
      <c r="B640" s="547" t="s">
        <v>276</v>
      </c>
      <c r="C640" s="548" t="s">
        <v>2427</v>
      </c>
      <c r="D640" s="548" t="s">
        <v>2428</v>
      </c>
      <c r="E640" s="548" t="s">
        <v>2429</v>
      </c>
      <c r="F640" s="547" t="s">
        <v>2176</v>
      </c>
      <c r="G640" s="549"/>
      <c r="H640" s="549"/>
      <c r="I640" s="549"/>
      <c r="J640" s="549"/>
      <c r="K640" s="549"/>
      <c r="L640" s="549"/>
      <c r="M640" s="549">
        <v>0</v>
      </c>
      <c r="N640" s="549">
        <v>20</v>
      </c>
      <c r="O640" s="549"/>
      <c r="P640" s="549"/>
      <c r="Q640" s="549"/>
      <c r="R640" s="549"/>
      <c r="S640" s="549"/>
      <c r="T640" s="549"/>
      <c r="U640" s="549"/>
      <c r="V640" s="549"/>
      <c r="W640" s="549">
        <v>240</v>
      </c>
      <c r="X640" s="549">
        <v>0</v>
      </c>
      <c r="Y640" s="550">
        <v>20900.399999999998</v>
      </c>
    </row>
    <row r="641" spans="2:25" s="194" customFormat="1">
      <c r="B641" s="547" t="s">
        <v>276</v>
      </c>
      <c r="C641" s="548" t="s">
        <v>2430</v>
      </c>
      <c r="D641" s="548" t="s">
        <v>2431</v>
      </c>
      <c r="E641" s="548" t="s">
        <v>2432</v>
      </c>
      <c r="F641" s="547" t="s">
        <v>2176</v>
      </c>
      <c r="G641" s="549"/>
      <c r="H641" s="549"/>
      <c r="I641" s="549"/>
      <c r="J641" s="549"/>
      <c r="K641" s="549"/>
      <c r="L641" s="549"/>
      <c r="M641" s="549">
        <v>0</v>
      </c>
      <c r="N641" s="549">
        <v>20</v>
      </c>
      <c r="O641" s="549"/>
      <c r="P641" s="549"/>
      <c r="Q641" s="549"/>
      <c r="R641" s="549"/>
      <c r="S641" s="549"/>
      <c r="T641" s="549"/>
      <c r="U641" s="549"/>
      <c r="V641" s="549"/>
      <c r="W641" s="549">
        <v>240</v>
      </c>
      <c r="X641" s="549">
        <v>0</v>
      </c>
      <c r="Y641" s="550">
        <v>29957.239999999998</v>
      </c>
    </row>
    <row r="642" spans="2:25" s="194" customFormat="1">
      <c r="B642" s="547" t="s">
        <v>276</v>
      </c>
      <c r="C642" s="548" t="s">
        <v>2433</v>
      </c>
      <c r="D642" s="548" t="s">
        <v>2434</v>
      </c>
      <c r="E642" s="548" t="s">
        <v>2435</v>
      </c>
      <c r="F642" s="547" t="s">
        <v>2176</v>
      </c>
      <c r="G642" s="549"/>
      <c r="H642" s="549"/>
      <c r="I642" s="549"/>
      <c r="J642" s="549"/>
      <c r="K642" s="549"/>
      <c r="L642" s="549"/>
      <c r="M642" s="549">
        <v>0</v>
      </c>
      <c r="N642" s="549">
        <v>20</v>
      </c>
      <c r="O642" s="549"/>
      <c r="P642" s="549"/>
      <c r="Q642" s="549"/>
      <c r="R642" s="549"/>
      <c r="S642" s="549"/>
      <c r="T642" s="549"/>
      <c r="U642" s="549"/>
      <c r="V642" s="549"/>
      <c r="W642" s="549">
        <v>240</v>
      </c>
      <c r="X642" s="549">
        <v>0</v>
      </c>
      <c r="Y642" s="550">
        <v>37620.719999999994</v>
      </c>
    </row>
    <row r="643" spans="2:25" s="194" customFormat="1">
      <c r="B643" s="547" t="s">
        <v>276</v>
      </c>
      <c r="C643" s="548" t="s">
        <v>2436</v>
      </c>
      <c r="D643" s="548" t="s">
        <v>2437</v>
      </c>
      <c r="E643" s="548" t="s">
        <v>2438</v>
      </c>
      <c r="F643" s="547" t="s">
        <v>2176</v>
      </c>
      <c r="G643" s="549"/>
      <c r="H643" s="549"/>
      <c r="I643" s="549"/>
      <c r="J643" s="549"/>
      <c r="K643" s="549"/>
      <c r="L643" s="549"/>
      <c r="M643" s="549">
        <v>0</v>
      </c>
      <c r="N643" s="549">
        <v>19</v>
      </c>
      <c r="O643" s="549"/>
      <c r="P643" s="549"/>
      <c r="Q643" s="549"/>
      <c r="R643" s="549"/>
      <c r="S643" s="549"/>
      <c r="T643" s="549"/>
      <c r="U643" s="549"/>
      <c r="V643" s="549"/>
      <c r="W643" s="549">
        <v>228</v>
      </c>
      <c r="X643" s="549">
        <v>0</v>
      </c>
      <c r="Y643" s="550">
        <v>41800.799999999996</v>
      </c>
    </row>
    <row r="644" spans="2:25" s="194" customFormat="1">
      <c r="B644" s="547" t="s">
        <v>276</v>
      </c>
      <c r="C644" s="548" t="s">
        <v>2439</v>
      </c>
      <c r="D644" s="548" t="s">
        <v>2440</v>
      </c>
      <c r="E644" s="548" t="s">
        <v>2441</v>
      </c>
      <c r="F644" s="547" t="s">
        <v>2176</v>
      </c>
      <c r="G644" s="549"/>
      <c r="H644" s="549"/>
      <c r="I644" s="549"/>
      <c r="J644" s="549"/>
      <c r="K644" s="549"/>
      <c r="L644" s="549"/>
      <c r="M644" s="549">
        <v>0</v>
      </c>
      <c r="N644" s="549">
        <v>13</v>
      </c>
      <c r="O644" s="549"/>
      <c r="P644" s="549"/>
      <c r="Q644" s="549"/>
      <c r="R644" s="549"/>
      <c r="S644" s="549"/>
      <c r="T644" s="549"/>
      <c r="U644" s="549"/>
      <c r="V644" s="549"/>
      <c r="W644" s="549">
        <v>156</v>
      </c>
      <c r="X644" s="549">
        <v>0</v>
      </c>
      <c r="Y644" s="550">
        <v>40407.439999999995</v>
      </c>
    </row>
    <row r="645" spans="2:25" s="194" customFormat="1">
      <c r="B645" s="547" t="s">
        <v>276</v>
      </c>
      <c r="C645" s="548" t="s">
        <v>2442</v>
      </c>
      <c r="D645" s="548" t="s">
        <v>2443</v>
      </c>
      <c r="E645" s="548" t="s">
        <v>2444</v>
      </c>
      <c r="F645" s="547" t="s">
        <v>2176</v>
      </c>
      <c r="G645" s="549"/>
      <c r="H645" s="549"/>
      <c r="I645" s="549"/>
      <c r="J645" s="549"/>
      <c r="K645" s="549"/>
      <c r="L645" s="549"/>
      <c r="M645" s="549">
        <v>0</v>
      </c>
      <c r="N645" s="549">
        <v>20</v>
      </c>
      <c r="O645" s="549"/>
      <c r="P645" s="549"/>
      <c r="Q645" s="549"/>
      <c r="R645" s="549"/>
      <c r="S645" s="549"/>
      <c r="T645" s="549"/>
      <c r="U645" s="549"/>
      <c r="V645" s="549"/>
      <c r="W645" s="549">
        <v>240</v>
      </c>
      <c r="X645" s="549">
        <v>0</v>
      </c>
      <c r="Y645" s="550">
        <v>41800.799999999996</v>
      </c>
    </row>
    <row r="646" spans="2:25" s="194" customFormat="1">
      <c r="B646" s="547" t="s">
        <v>276</v>
      </c>
      <c r="C646" s="548" t="s">
        <v>2445</v>
      </c>
      <c r="D646" s="548" t="s">
        <v>2446</v>
      </c>
      <c r="E646" s="548" t="s">
        <v>2447</v>
      </c>
      <c r="F646" s="547" t="s">
        <v>2176</v>
      </c>
      <c r="G646" s="549"/>
      <c r="H646" s="549"/>
      <c r="I646" s="549"/>
      <c r="J646" s="549"/>
      <c r="K646" s="549"/>
      <c r="L646" s="549"/>
      <c r="M646" s="549">
        <v>0</v>
      </c>
      <c r="N646" s="549">
        <v>20</v>
      </c>
      <c r="O646" s="549"/>
      <c r="P646" s="549"/>
      <c r="Q646" s="549"/>
      <c r="R646" s="549"/>
      <c r="S646" s="549"/>
      <c r="T646" s="549"/>
      <c r="U646" s="549"/>
      <c r="V646" s="549"/>
      <c r="W646" s="549">
        <v>240</v>
      </c>
      <c r="X646" s="549">
        <v>0</v>
      </c>
      <c r="Y646" s="550">
        <v>41800.799999999996</v>
      </c>
    </row>
    <row r="647" spans="2:25" s="194" customFormat="1">
      <c r="B647" s="547" t="s">
        <v>276</v>
      </c>
      <c r="C647" s="548" t="s">
        <v>2448</v>
      </c>
      <c r="D647" s="548" t="s">
        <v>2449</v>
      </c>
      <c r="E647" s="548" t="s">
        <v>2450</v>
      </c>
      <c r="F647" s="547" t="s">
        <v>2176</v>
      </c>
      <c r="G647" s="549"/>
      <c r="H647" s="549"/>
      <c r="I647" s="549"/>
      <c r="J647" s="549"/>
      <c r="K647" s="549"/>
      <c r="L647" s="549"/>
      <c r="M647" s="549">
        <v>0</v>
      </c>
      <c r="N647" s="549">
        <v>18</v>
      </c>
      <c r="O647" s="549"/>
      <c r="P647" s="549"/>
      <c r="Q647" s="549"/>
      <c r="R647" s="549"/>
      <c r="S647" s="549"/>
      <c r="T647" s="549"/>
      <c r="U647" s="549"/>
      <c r="V647" s="549"/>
      <c r="W647" s="549">
        <v>216</v>
      </c>
      <c r="X647" s="549">
        <v>0</v>
      </c>
      <c r="Y647" s="550">
        <v>30594</v>
      </c>
    </row>
    <row r="648" spans="2:25" s="194" customFormat="1">
      <c r="B648" s="547" t="s">
        <v>276</v>
      </c>
      <c r="C648" s="548" t="s">
        <v>2451</v>
      </c>
      <c r="D648" s="548" t="s">
        <v>2452</v>
      </c>
      <c r="E648" s="548" t="s">
        <v>2453</v>
      </c>
      <c r="F648" s="547" t="s">
        <v>2176</v>
      </c>
      <c r="G648" s="549"/>
      <c r="H648" s="549"/>
      <c r="I648" s="549"/>
      <c r="J648" s="549"/>
      <c r="K648" s="549"/>
      <c r="L648" s="549"/>
      <c r="M648" s="549">
        <v>0</v>
      </c>
      <c r="N648" s="549">
        <v>18</v>
      </c>
      <c r="O648" s="549"/>
      <c r="P648" s="549"/>
      <c r="Q648" s="549"/>
      <c r="R648" s="549"/>
      <c r="S648" s="549"/>
      <c r="T648" s="549"/>
      <c r="U648" s="549"/>
      <c r="V648" s="549"/>
      <c r="W648" s="549">
        <v>216</v>
      </c>
      <c r="X648" s="549">
        <v>0</v>
      </c>
      <c r="Y648" s="550">
        <v>39014.079999999994</v>
      </c>
    </row>
    <row r="649" spans="2:25" s="194" customFormat="1">
      <c r="B649" s="547" t="s">
        <v>276</v>
      </c>
      <c r="C649" s="548" t="s">
        <v>2454</v>
      </c>
      <c r="D649" s="548" t="s">
        <v>2455</v>
      </c>
      <c r="E649" s="548" t="s">
        <v>2456</v>
      </c>
      <c r="F649" s="547" t="s">
        <v>2176</v>
      </c>
      <c r="G649" s="549"/>
      <c r="H649" s="549"/>
      <c r="I649" s="549"/>
      <c r="J649" s="549"/>
      <c r="K649" s="549"/>
      <c r="L649" s="549"/>
      <c r="M649" s="549">
        <v>0</v>
      </c>
      <c r="N649" s="549">
        <v>20</v>
      </c>
      <c r="O649" s="549"/>
      <c r="P649" s="549"/>
      <c r="Q649" s="549"/>
      <c r="R649" s="549"/>
      <c r="S649" s="549"/>
      <c r="T649" s="549"/>
      <c r="U649" s="549"/>
      <c r="V649" s="549"/>
      <c r="W649" s="549">
        <v>240</v>
      </c>
      <c r="X649" s="549">
        <v>0</v>
      </c>
      <c r="Y649" s="550">
        <v>29957.239999999998</v>
      </c>
    </row>
    <row r="650" spans="2:25" s="194" customFormat="1">
      <c r="B650" s="547" t="s">
        <v>276</v>
      </c>
      <c r="C650" s="548" t="s">
        <v>2457</v>
      </c>
      <c r="D650" s="548" t="s">
        <v>2458</v>
      </c>
      <c r="E650" s="548" t="s">
        <v>2459</v>
      </c>
      <c r="F650" s="547" t="s">
        <v>2176</v>
      </c>
      <c r="G650" s="549"/>
      <c r="H650" s="549"/>
      <c r="I650" s="549"/>
      <c r="J650" s="549"/>
      <c r="K650" s="549"/>
      <c r="L650" s="549"/>
      <c r="M650" s="549">
        <v>0</v>
      </c>
      <c r="N650" s="549">
        <v>20</v>
      </c>
      <c r="O650" s="549"/>
      <c r="P650" s="549"/>
      <c r="Q650" s="549"/>
      <c r="R650" s="549"/>
      <c r="S650" s="549"/>
      <c r="T650" s="549"/>
      <c r="U650" s="549"/>
      <c r="V650" s="549"/>
      <c r="W650" s="549">
        <v>240</v>
      </c>
      <c r="X650" s="549">
        <v>0</v>
      </c>
      <c r="Y650" s="550">
        <v>39014.079999999994</v>
      </c>
    </row>
    <row r="651" spans="2:25" s="194" customFormat="1">
      <c r="B651" s="547" t="s">
        <v>276</v>
      </c>
      <c r="C651" s="548" t="s">
        <v>2460</v>
      </c>
      <c r="D651" s="548" t="s">
        <v>2461</v>
      </c>
      <c r="E651" s="548" t="s">
        <v>2462</v>
      </c>
      <c r="F651" s="547" t="s">
        <v>2176</v>
      </c>
      <c r="G651" s="549"/>
      <c r="H651" s="549"/>
      <c r="I651" s="549"/>
      <c r="J651" s="549"/>
      <c r="K651" s="549"/>
      <c r="L651" s="549"/>
      <c r="M651" s="549">
        <v>0</v>
      </c>
      <c r="N651" s="549">
        <v>20</v>
      </c>
      <c r="O651" s="549"/>
      <c r="P651" s="549"/>
      <c r="Q651" s="549"/>
      <c r="R651" s="549"/>
      <c r="S651" s="549"/>
      <c r="T651" s="549"/>
      <c r="U651" s="549"/>
      <c r="V651" s="549"/>
      <c r="W651" s="549">
        <v>240</v>
      </c>
      <c r="X651" s="549">
        <v>0</v>
      </c>
      <c r="Y651" s="550">
        <v>41104.119999999995</v>
      </c>
    </row>
    <row r="652" spans="2:25" s="194" customFormat="1">
      <c r="B652" s="547" t="s">
        <v>276</v>
      </c>
      <c r="C652" s="548" t="s">
        <v>2463</v>
      </c>
      <c r="D652" s="548" t="s">
        <v>2464</v>
      </c>
      <c r="E652" s="548" t="s">
        <v>2465</v>
      </c>
      <c r="F652" s="547" t="s">
        <v>2176</v>
      </c>
      <c r="G652" s="549"/>
      <c r="H652" s="549"/>
      <c r="I652" s="549"/>
      <c r="J652" s="549"/>
      <c r="K652" s="549"/>
      <c r="L652" s="549"/>
      <c r="M652" s="549">
        <v>0</v>
      </c>
      <c r="N652" s="549">
        <v>18</v>
      </c>
      <c r="O652" s="549"/>
      <c r="P652" s="549"/>
      <c r="Q652" s="549"/>
      <c r="R652" s="549"/>
      <c r="S652" s="549"/>
      <c r="T652" s="549"/>
      <c r="U652" s="549"/>
      <c r="V652" s="549"/>
      <c r="W652" s="549">
        <v>216</v>
      </c>
      <c r="X652" s="549">
        <v>0</v>
      </c>
      <c r="Y652" s="550">
        <v>41800.799999999996</v>
      </c>
    </row>
    <row r="653" spans="2:25" s="194" customFormat="1">
      <c r="B653" s="547" t="s">
        <v>276</v>
      </c>
      <c r="C653" s="548" t="s">
        <v>2466</v>
      </c>
      <c r="D653" s="548" t="s">
        <v>2467</v>
      </c>
      <c r="E653" s="548" t="s">
        <v>2468</v>
      </c>
      <c r="F653" s="547" t="s">
        <v>2176</v>
      </c>
      <c r="G653" s="549"/>
      <c r="H653" s="549"/>
      <c r="I653" s="549"/>
      <c r="J653" s="549"/>
      <c r="K653" s="549"/>
      <c r="L653" s="549"/>
      <c r="M653" s="549">
        <v>0</v>
      </c>
      <c r="N653" s="549">
        <v>9</v>
      </c>
      <c r="O653" s="549"/>
      <c r="P653" s="549"/>
      <c r="Q653" s="549"/>
      <c r="R653" s="549"/>
      <c r="S653" s="549"/>
      <c r="T653" s="549"/>
      <c r="U653" s="549"/>
      <c r="V653" s="549"/>
      <c r="W653" s="549">
        <v>108</v>
      </c>
      <c r="X653" s="549">
        <v>0</v>
      </c>
      <c r="Y653" s="550">
        <v>29957.239999999998</v>
      </c>
    </row>
    <row r="654" spans="2:25" s="194" customFormat="1">
      <c r="B654" s="547" t="s">
        <v>276</v>
      </c>
      <c r="C654" s="548" t="s">
        <v>2469</v>
      </c>
      <c r="D654" s="548" t="s">
        <v>2470</v>
      </c>
      <c r="E654" s="548" t="s">
        <v>2471</v>
      </c>
      <c r="F654" s="547" t="s">
        <v>2176</v>
      </c>
      <c r="G654" s="549"/>
      <c r="H654" s="549"/>
      <c r="I654" s="549"/>
      <c r="J654" s="549"/>
      <c r="K654" s="549"/>
      <c r="L654" s="549"/>
      <c r="M654" s="549">
        <v>0</v>
      </c>
      <c r="N654" s="549">
        <v>20</v>
      </c>
      <c r="O654" s="549"/>
      <c r="P654" s="549"/>
      <c r="Q654" s="549"/>
      <c r="R654" s="549"/>
      <c r="S654" s="549"/>
      <c r="T654" s="549"/>
      <c r="U654" s="549"/>
      <c r="V654" s="549"/>
      <c r="W654" s="549">
        <v>240</v>
      </c>
      <c r="X654" s="549">
        <v>0</v>
      </c>
      <c r="Y654" s="550">
        <v>41800.799999999996</v>
      </c>
    </row>
    <row r="655" spans="2:25" s="194" customFormat="1">
      <c r="B655" s="547" t="s">
        <v>276</v>
      </c>
      <c r="C655" s="548" t="s">
        <v>2472</v>
      </c>
      <c r="D655" s="548" t="s">
        <v>2473</v>
      </c>
      <c r="E655" s="548" t="s">
        <v>2474</v>
      </c>
      <c r="F655" s="547" t="s">
        <v>2176</v>
      </c>
      <c r="G655" s="549"/>
      <c r="H655" s="549"/>
      <c r="I655" s="549"/>
      <c r="J655" s="549"/>
      <c r="K655" s="549"/>
      <c r="L655" s="549"/>
      <c r="M655" s="549">
        <v>0</v>
      </c>
      <c r="N655" s="549">
        <v>15</v>
      </c>
      <c r="O655" s="549"/>
      <c r="P655" s="549"/>
      <c r="Q655" s="549"/>
      <c r="R655" s="549"/>
      <c r="S655" s="549"/>
      <c r="T655" s="549"/>
      <c r="U655" s="549"/>
      <c r="V655" s="549"/>
      <c r="W655" s="549">
        <v>180</v>
      </c>
      <c r="X655" s="549">
        <v>0</v>
      </c>
      <c r="Y655" s="550">
        <v>41104.119999999995</v>
      </c>
    </row>
    <row r="656" spans="2:25" s="194" customFormat="1">
      <c r="B656" s="547" t="s">
        <v>276</v>
      </c>
      <c r="C656" s="548" t="s">
        <v>2475</v>
      </c>
      <c r="D656" s="548" t="s">
        <v>2476</v>
      </c>
      <c r="E656" s="548" t="s">
        <v>2477</v>
      </c>
      <c r="F656" s="547" t="s">
        <v>2176</v>
      </c>
      <c r="G656" s="549"/>
      <c r="H656" s="549"/>
      <c r="I656" s="549"/>
      <c r="J656" s="549"/>
      <c r="K656" s="549"/>
      <c r="L656" s="549"/>
      <c r="M656" s="549">
        <v>0</v>
      </c>
      <c r="N656" s="549">
        <v>18</v>
      </c>
      <c r="O656" s="549"/>
      <c r="P656" s="549"/>
      <c r="Q656" s="549"/>
      <c r="R656" s="549"/>
      <c r="S656" s="549"/>
      <c r="T656" s="549"/>
      <c r="U656" s="549"/>
      <c r="V656" s="549"/>
      <c r="W656" s="549">
        <v>216</v>
      </c>
      <c r="X656" s="549">
        <v>0</v>
      </c>
      <c r="Y656" s="550">
        <v>40407.439999999995</v>
      </c>
    </row>
    <row r="657" spans="2:25" s="194" customFormat="1">
      <c r="B657" s="547" t="s">
        <v>276</v>
      </c>
      <c r="C657" s="548" t="s">
        <v>2478</v>
      </c>
      <c r="D657" s="548" t="s">
        <v>2479</v>
      </c>
      <c r="E657" s="548" t="s">
        <v>2480</v>
      </c>
      <c r="F657" s="547" t="s">
        <v>2176</v>
      </c>
      <c r="G657" s="549"/>
      <c r="H657" s="549"/>
      <c r="I657" s="549"/>
      <c r="J657" s="549"/>
      <c r="K657" s="549"/>
      <c r="L657" s="549"/>
      <c r="M657" s="549">
        <v>0</v>
      </c>
      <c r="N657" s="549">
        <v>20</v>
      </c>
      <c r="O657" s="549"/>
      <c r="P657" s="549"/>
      <c r="Q657" s="549"/>
      <c r="R657" s="549"/>
      <c r="S657" s="549"/>
      <c r="T657" s="549"/>
      <c r="U657" s="549"/>
      <c r="V657" s="549"/>
      <c r="W657" s="549">
        <v>240</v>
      </c>
      <c r="X657" s="549">
        <v>0</v>
      </c>
      <c r="Y657" s="550">
        <v>40407.439999999995</v>
      </c>
    </row>
    <row r="658" spans="2:25" s="194" customFormat="1">
      <c r="B658" s="547" t="s">
        <v>276</v>
      </c>
      <c r="C658" s="548" t="s">
        <v>2481</v>
      </c>
      <c r="D658" s="548" t="s">
        <v>2482</v>
      </c>
      <c r="E658" s="548" t="s">
        <v>2483</v>
      </c>
      <c r="F658" s="547" t="s">
        <v>2176</v>
      </c>
      <c r="G658" s="549"/>
      <c r="H658" s="549"/>
      <c r="I658" s="549"/>
      <c r="J658" s="549"/>
      <c r="K658" s="549"/>
      <c r="L658" s="549"/>
      <c r="M658" s="549">
        <v>0</v>
      </c>
      <c r="N658" s="549">
        <v>9</v>
      </c>
      <c r="O658" s="549"/>
      <c r="P658" s="549"/>
      <c r="Q658" s="549"/>
      <c r="R658" s="549"/>
      <c r="S658" s="549"/>
      <c r="T658" s="549"/>
      <c r="U658" s="549"/>
      <c r="V658" s="549"/>
      <c r="W658" s="549">
        <v>108</v>
      </c>
      <c r="X658" s="549">
        <v>0</v>
      </c>
      <c r="Y658" s="550">
        <v>39014.079999999994</v>
      </c>
    </row>
    <row r="659" spans="2:25" s="194" customFormat="1">
      <c r="B659" s="547" t="s">
        <v>276</v>
      </c>
      <c r="C659" s="548" t="s">
        <v>2484</v>
      </c>
      <c r="D659" s="548" t="s">
        <v>2485</v>
      </c>
      <c r="E659" s="548" t="s">
        <v>2486</v>
      </c>
      <c r="F659" s="547" t="s">
        <v>2176</v>
      </c>
      <c r="G659" s="549"/>
      <c r="H659" s="549"/>
      <c r="I659" s="549"/>
      <c r="J659" s="549"/>
      <c r="K659" s="549"/>
      <c r="L659" s="549"/>
      <c r="M659" s="549">
        <v>0</v>
      </c>
      <c r="N659" s="549">
        <v>16</v>
      </c>
      <c r="O659" s="549"/>
      <c r="P659" s="549"/>
      <c r="Q659" s="549"/>
      <c r="R659" s="549"/>
      <c r="S659" s="549"/>
      <c r="T659" s="549"/>
      <c r="U659" s="549"/>
      <c r="V659" s="549"/>
      <c r="W659" s="549">
        <v>192</v>
      </c>
      <c r="X659" s="549">
        <v>0</v>
      </c>
      <c r="Y659" s="550">
        <v>33440.639999999999</v>
      </c>
    </row>
    <row r="660" spans="2:25" s="194" customFormat="1">
      <c r="B660" s="547" t="s">
        <v>276</v>
      </c>
      <c r="C660" s="548" t="s">
        <v>2487</v>
      </c>
      <c r="D660" s="548" t="s">
        <v>2488</v>
      </c>
      <c r="E660" s="548" t="s">
        <v>2489</v>
      </c>
      <c r="F660" s="547" t="s">
        <v>2176</v>
      </c>
      <c r="G660" s="549"/>
      <c r="H660" s="549"/>
      <c r="I660" s="549"/>
      <c r="J660" s="549"/>
      <c r="K660" s="549"/>
      <c r="L660" s="549"/>
      <c r="M660" s="549">
        <v>0</v>
      </c>
      <c r="N660" s="549">
        <v>16</v>
      </c>
      <c r="O660" s="549"/>
      <c r="P660" s="549"/>
      <c r="Q660" s="549"/>
      <c r="R660" s="549"/>
      <c r="S660" s="549"/>
      <c r="T660" s="549"/>
      <c r="U660" s="549"/>
      <c r="V660" s="549"/>
      <c r="W660" s="549">
        <v>192</v>
      </c>
      <c r="X660" s="549">
        <v>0</v>
      </c>
      <c r="Y660" s="550">
        <v>27867.199999999997</v>
      </c>
    </row>
    <row r="661" spans="2:25" s="194" customFormat="1">
      <c r="B661" s="547" t="s">
        <v>276</v>
      </c>
      <c r="C661" s="548" t="s">
        <v>2490</v>
      </c>
      <c r="D661" s="548" t="s">
        <v>2491</v>
      </c>
      <c r="E661" s="548" t="s">
        <v>2492</v>
      </c>
      <c r="F661" s="547" t="s">
        <v>2176</v>
      </c>
      <c r="G661" s="549"/>
      <c r="H661" s="549"/>
      <c r="I661" s="549"/>
      <c r="J661" s="549"/>
      <c r="K661" s="549"/>
      <c r="L661" s="549"/>
      <c r="M661" s="549">
        <v>0</v>
      </c>
      <c r="N661" s="549">
        <v>19</v>
      </c>
      <c r="O661" s="549"/>
      <c r="P661" s="549"/>
      <c r="Q661" s="549"/>
      <c r="R661" s="549"/>
      <c r="S661" s="549"/>
      <c r="T661" s="549"/>
      <c r="U661" s="549"/>
      <c r="V661" s="549"/>
      <c r="W661" s="549">
        <v>228</v>
      </c>
      <c r="X661" s="549">
        <v>0</v>
      </c>
      <c r="Y661" s="550">
        <v>38317.399999999994</v>
      </c>
    </row>
    <row r="662" spans="2:25" s="194" customFormat="1">
      <c r="B662" s="547" t="s">
        <v>276</v>
      </c>
      <c r="C662" s="548" t="s">
        <v>2493</v>
      </c>
      <c r="D662" s="548" t="s">
        <v>2494</v>
      </c>
      <c r="E662" s="548" t="s">
        <v>2495</v>
      </c>
      <c r="F662" s="547" t="s">
        <v>2176</v>
      </c>
      <c r="G662" s="549"/>
      <c r="H662" s="549"/>
      <c r="I662" s="549"/>
      <c r="J662" s="549"/>
      <c r="K662" s="549"/>
      <c r="L662" s="549"/>
      <c r="M662" s="549">
        <v>0</v>
      </c>
      <c r="N662" s="549">
        <v>15</v>
      </c>
      <c r="O662" s="549"/>
      <c r="P662" s="549"/>
      <c r="Q662" s="549"/>
      <c r="R662" s="549"/>
      <c r="S662" s="549"/>
      <c r="T662" s="549"/>
      <c r="U662" s="549"/>
      <c r="V662" s="549"/>
      <c r="W662" s="549">
        <v>180</v>
      </c>
      <c r="X662" s="549">
        <v>0</v>
      </c>
      <c r="Y662" s="550">
        <v>37620.719999999994</v>
      </c>
    </row>
    <row r="663" spans="2:25" s="194" customFormat="1">
      <c r="B663" s="547" t="s">
        <v>276</v>
      </c>
      <c r="C663" s="548" t="s">
        <v>2496</v>
      </c>
      <c r="D663" s="548" t="s">
        <v>2497</v>
      </c>
      <c r="E663" s="548" t="s">
        <v>2498</v>
      </c>
      <c r="F663" s="547" t="s">
        <v>2176</v>
      </c>
      <c r="G663" s="549"/>
      <c r="H663" s="549"/>
      <c r="I663" s="549"/>
      <c r="J663" s="549"/>
      <c r="K663" s="549"/>
      <c r="L663" s="549"/>
      <c r="M663" s="549">
        <v>0</v>
      </c>
      <c r="N663" s="549">
        <v>20</v>
      </c>
      <c r="O663" s="549"/>
      <c r="P663" s="549"/>
      <c r="Q663" s="549"/>
      <c r="R663" s="549"/>
      <c r="S663" s="549"/>
      <c r="T663" s="549"/>
      <c r="U663" s="549"/>
      <c r="V663" s="549"/>
      <c r="W663" s="549">
        <v>240</v>
      </c>
      <c r="X663" s="549">
        <v>0</v>
      </c>
      <c r="Y663" s="550">
        <v>41800.799999999996</v>
      </c>
    </row>
    <row r="664" spans="2:25" s="194" customFormat="1">
      <c r="B664" s="547" t="s">
        <v>276</v>
      </c>
      <c r="C664" s="548" t="s">
        <v>2499</v>
      </c>
      <c r="D664" s="548" t="s">
        <v>2500</v>
      </c>
      <c r="E664" s="548" t="s">
        <v>2501</v>
      </c>
      <c r="F664" s="547" t="s">
        <v>2176</v>
      </c>
      <c r="G664" s="549"/>
      <c r="H664" s="549"/>
      <c r="I664" s="549"/>
      <c r="J664" s="549"/>
      <c r="K664" s="549"/>
      <c r="L664" s="549"/>
      <c r="M664" s="549">
        <v>0</v>
      </c>
      <c r="N664" s="549">
        <v>18</v>
      </c>
      <c r="O664" s="549"/>
      <c r="P664" s="549"/>
      <c r="Q664" s="549"/>
      <c r="R664" s="549"/>
      <c r="S664" s="549"/>
      <c r="T664" s="549"/>
      <c r="U664" s="549"/>
      <c r="V664" s="549"/>
      <c r="W664" s="549">
        <v>216</v>
      </c>
      <c r="X664" s="549">
        <v>0</v>
      </c>
      <c r="Y664" s="550">
        <v>18810.359999999997</v>
      </c>
    </row>
    <row r="665" spans="2:25" s="194" customFormat="1">
      <c r="B665" s="547" t="s">
        <v>276</v>
      </c>
      <c r="C665" s="548" t="s">
        <v>2502</v>
      </c>
      <c r="D665" s="548" t="s">
        <v>2503</v>
      </c>
      <c r="E665" s="548" t="s">
        <v>2504</v>
      </c>
      <c r="F665" s="547" t="s">
        <v>2176</v>
      </c>
      <c r="G665" s="549"/>
      <c r="H665" s="549"/>
      <c r="I665" s="549"/>
      <c r="J665" s="549"/>
      <c r="K665" s="549"/>
      <c r="L665" s="549"/>
      <c r="M665" s="549">
        <v>0</v>
      </c>
      <c r="N665" s="549">
        <v>20</v>
      </c>
      <c r="O665" s="549"/>
      <c r="P665" s="549"/>
      <c r="Q665" s="549"/>
      <c r="R665" s="549"/>
      <c r="S665" s="549"/>
      <c r="T665" s="549"/>
      <c r="U665" s="549"/>
      <c r="V665" s="549"/>
      <c r="W665" s="549">
        <v>240</v>
      </c>
      <c r="X665" s="549">
        <v>0</v>
      </c>
      <c r="Y665" s="550">
        <v>40407.439999999995</v>
      </c>
    </row>
    <row r="666" spans="2:25" s="194" customFormat="1">
      <c r="B666" s="547" t="s">
        <v>276</v>
      </c>
      <c r="C666" s="548" t="s">
        <v>2505</v>
      </c>
      <c r="D666" s="548" t="s">
        <v>2506</v>
      </c>
      <c r="E666" s="548" t="s">
        <v>2507</v>
      </c>
      <c r="F666" s="547" t="s">
        <v>2176</v>
      </c>
      <c r="G666" s="549"/>
      <c r="H666" s="549"/>
      <c r="I666" s="549"/>
      <c r="J666" s="549"/>
      <c r="K666" s="549"/>
      <c r="L666" s="549"/>
      <c r="M666" s="549">
        <v>0</v>
      </c>
      <c r="N666" s="549">
        <v>20</v>
      </c>
      <c r="O666" s="549"/>
      <c r="P666" s="549"/>
      <c r="Q666" s="549"/>
      <c r="R666" s="549"/>
      <c r="S666" s="549"/>
      <c r="T666" s="549"/>
      <c r="U666" s="549"/>
      <c r="V666" s="549"/>
      <c r="W666" s="549">
        <v>240</v>
      </c>
      <c r="X666" s="549">
        <v>0</v>
      </c>
      <c r="Y666" s="550">
        <v>41800.799999999996</v>
      </c>
    </row>
    <row r="667" spans="2:25" s="194" customFormat="1">
      <c r="B667" s="547" t="s">
        <v>276</v>
      </c>
      <c r="C667" s="548" t="s">
        <v>2508</v>
      </c>
      <c r="D667" s="548" t="s">
        <v>2509</v>
      </c>
      <c r="E667" s="548" t="s">
        <v>2510</v>
      </c>
      <c r="F667" s="547" t="s">
        <v>2176</v>
      </c>
      <c r="G667" s="549"/>
      <c r="H667" s="549"/>
      <c r="I667" s="549"/>
      <c r="J667" s="549"/>
      <c r="K667" s="549"/>
      <c r="L667" s="549"/>
      <c r="M667" s="549">
        <v>0</v>
      </c>
      <c r="N667" s="549">
        <v>20</v>
      </c>
      <c r="O667" s="549"/>
      <c r="P667" s="549"/>
      <c r="Q667" s="549"/>
      <c r="R667" s="549"/>
      <c r="S667" s="549"/>
      <c r="T667" s="549"/>
      <c r="U667" s="549"/>
      <c r="V667" s="549"/>
      <c r="W667" s="549">
        <v>240</v>
      </c>
      <c r="X667" s="549">
        <v>0</v>
      </c>
      <c r="Y667" s="550">
        <v>29296.079999999998</v>
      </c>
    </row>
    <row r="668" spans="2:25" s="194" customFormat="1">
      <c r="B668" s="430" t="s">
        <v>276</v>
      </c>
      <c r="C668" s="220" t="s">
        <v>2523</v>
      </c>
      <c r="D668" s="220" t="s">
        <v>2524</v>
      </c>
      <c r="E668" s="220" t="s">
        <v>2525</v>
      </c>
      <c r="F668" s="220" t="s">
        <v>995</v>
      </c>
      <c r="G668" s="463"/>
      <c r="H668" s="463"/>
      <c r="I668" s="463"/>
      <c r="J668" s="463"/>
      <c r="K668" s="463"/>
      <c r="L668" s="463"/>
      <c r="M668" s="463"/>
      <c r="N668" s="463"/>
      <c r="O668" s="463"/>
      <c r="P668" s="463"/>
      <c r="Q668" s="463"/>
      <c r="R668" s="463"/>
      <c r="S668" s="463">
        <v>1</v>
      </c>
      <c r="T668" s="463">
        <v>0</v>
      </c>
      <c r="U668" s="463">
        <v>0</v>
      </c>
      <c r="V668" s="436">
        <v>1</v>
      </c>
      <c r="W668" s="436">
        <v>0</v>
      </c>
      <c r="X668" s="436">
        <v>0</v>
      </c>
      <c r="Y668" s="220">
        <v>176028.26</v>
      </c>
    </row>
    <row r="669" spans="2:25" s="194" customFormat="1">
      <c r="B669" s="430" t="s">
        <v>276</v>
      </c>
      <c r="C669" s="557" t="s">
        <v>2526</v>
      </c>
      <c r="D669" s="557" t="s">
        <v>2527</v>
      </c>
      <c r="E669" s="220" t="s">
        <v>2528</v>
      </c>
      <c r="F669" s="220" t="s">
        <v>995</v>
      </c>
      <c r="G669" s="463"/>
      <c r="H669" s="463"/>
      <c r="I669" s="463"/>
      <c r="J669" s="463"/>
      <c r="K669" s="463"/>
      <c r="L669" s="463"/>
      <c r="M669" s="463"/>
      <c r="N669" s="463"/>
      <c r="O669" s="463"/>
      <c r="P669" s="463"/>
      <c r="Q669" s="463"/>
      <c r="R669" s="463"/>
      <c r="S669" s="463">
        <v>1</v>
      </c>
      <c r="T669" s="463">
        <v>0</v>
      </c>
      <c r="U669" s="463">
        <v>0</v>
      </c>
      <c r="V669" s="436">
        <v>1</v>
      </c>
      <c r="W669" s="436">
        <v>0</v>
      </c>
      <c r="X669" s="436">
        <v>0</v>
      </c>
      <c r="Y669" s="220">
        <v>137222.1</v>
      </c>
    </row>
    <row r="670" spans="2:25" s="194" customFormat="1">
      <c r="B670" s="430" t="s">
        <v>276</v>
      </c>
      <c r="C670" s="220" t="s">
        <v>2529</v>
      </c>
      <c r="D670" s="220" t="s">
        <v>2530</v>
      </c>
      <c r="E670" s="220" t="s">
        <v>2531</v>
      </c>
      <c r="F670" s="220" t="s">
        <v>995</v>
      </c>
      <c r="G670" s="463"/>
      <c r="H670" s="463"/>
      <c r="I670" s="463"/>
      <c r="J670" s="463">
        <v>1</v>
      </c>
      <c r="K670" s="463">
        <v>0</v>
      </c>
      <c r="L670" s="463">
        <v>0</v>
      </c>
      <c r="M670" s="463"/>
      <c r="N670" s="463"/>
      <c r="O670" s="463"/>
      <c r="P670" s="463"/>
      <c r="Q670" s="463"/>
      <c r="R670" s="463"/>
      <c r="S670" s="463"/>
      <c r="T670" s="463"/>
      <c r="U670" s="463"/>
      <c r="V670" s="436">
        <v>1</v>
      </c>
      <c r="W670" s="436">
        <v>0</v>
      </c>
      <c r="X670" s="436">
        <v>0</v>
      </c>
      <c r="Y670" s="220">
        <v>163837.35</v>
      </c>
    </row>
    <row r="671" spans="2:25" s="194" customFormat="1">
      <c r="B671" s="430" t="s">
        <v>276</v>
      </c>
      <c r="C671" s="254" t="s">
        <v>326</v>
      </c>
      <c r="D671" s="254" t="s">
        <v>358</v>
      </c>
      <c r="E671" s="287" t="s">
        <v>2519</v>
      </c>
      <c r="F671" s="220" t="s">
        <v>995</v>
      </c>
      <c r="G671" s="463"/>
      <c r="H671" s="463"/>
      <c r="I671" s="463"/>
      <c r="J671" s="463">
        <v>1</v>
      </c>
      <c r="K671" s="463">
        <v>0</v>
      </c>
      <c r="L671" s="463">
        <v>0</v>
      </c>
      <c r="M671" s="463"/>
      <c r="N671" s="463"/>
      <c r="O671" s="463"/>
      <c r="P671" s="463"/>
      <c r="Q671" s="463"/>
      <c r="R671" s="463"/>
      <c r="S671" s="463"/>
      <c r="T671" s="463"/>
      <c r="U671" s="463"/>
      <c r="V671" s="436">
        <v>1</v>
      </c>
      <c r="W671" s="436">
        <v>0</v>
      </c>
      <c r="X671" s="436">
        <v>0</v>
      </c>
      <c r="Y671" s="220">
        <v>63431.15</v>
      </c>
    </row>
    <row r="672" spans="2:25" s="194" customFormat="1">
      <c r="B672" s="430" t="s">
        <v>276</v>
      </c>
      <c r="C672" s="254" t="s">
        <v>2532</v>
      </c>
      <c r="D672" s="254" t="s">
        <v>2533</v>
      </c>
      <c r="E672" s="287" t="s">
        <v>2534</v>
      </c>
      <c r="F672" s="220" t="s">
        <v>995</v>
      </c>
      <c r="G672" s="463"/>
      <c r="H672" s="463"/>
      <c r="I672" s="463"/>
      <c r="J672" s="463"/>
      <c r="K672" s="463"/>
      <c r="L672" s="463"/>
      <c r="M672" s="463"/>
      <c r="N672" s="463"/>
      <c r="O672" s="463"/>
      <c r="P672" s="463"/>
      <c r="Q672" s="463"/>
      <c r="R672" s="463"/>
      <c r="S672" s="463">
        <v>1</v>
      </c>
      <c r="T672" s="463">
        <v>0</v>
      </c>
      <c r="U672" s="463">
        <v>0</v>
      </c>
      <c r="V672" s="436">
        <v>1</v>
      </c>
      <c r="W672" s="436">
        <v>0</v>
      </c>
      <c r="X672" s="436">
        <v>0</v>
      </c>
      <c r="Y672" s="220">
        <v>158654.51999999999</v>
      </c>
    </row>
    <row r="673" spans="2:25" s="194" customFormat="1">
      <c r="B673" s="430" t="s">
        <v>276</v>
      </c>
      <c r="C673" s="254" t="s">
        <v>328</v>
      </c>
      <c r="D673" s="254" t="s">
        <v>360</v>
      </c>
      <c r="E673" s="287" t="s">
        <v>392</v>
      </c>
      <c r="F673" s="220" t="s">
        <v>995</v>
      </c>
      <c r="G673" s="463"/>
      <c r="H673" s="463"/>
      <c r="I673" s="463"/>
      <c r="J673" s="463"/>
      <c r="K673" s="463"/>
      <c r="L673" s="463"/>
      <c r="M673" s="463"/>
      <c r="N673" s="463"/>
      <c r="O673" s="463"/>
      <c r="P673" s="463"/>
      <c r="Q673" s="463"/>
      <c r="R673" s="463"/>
      <c r="S673" s="463">
        <v>1</v>
      </c>
      <c r="T673" s="463">
        <v>0</v>
      </c>
      <c r="U673" s="463">
        <v>0</v>
      </c>
      <c r="V673" s="436">
        <v>1</v>
      </c>
      <c r="W673" s="436">
        <v>0</v>
      </c>
      <c r="X673" s="436">
        <v>0</v>
      </c>
      <c r="Y673" s="220">
        <v>59579.6</v>
      </c>
    </row>
    <row r="674" spans="2:25" s="194" customFormat="1">
      <c r="B674" s="430" t="s">
        <v>276</v>
      </c>
      <c r="C674" s="220" t="s">
        <v>2521</v>
      </c>
      <c r="D674" s="220" t="s">
        <v>2522</v>
      </c>
      <c r="E674" s="220" t="s">
        <v>2511</v>
      </c>
      <c r="F674" s="220" t="s">
        <v>995</v>
      </c>
      <c r="G674" s="463"/>
      <c r="H674" s="463"/>
      <c r="I674" s="463"/>
      <c r="J674" s="463"/>
      <c r="K674" s="463"/>
      <c r="L674" s="463"/>
      <c r="M674" s="463"/>
      <c r="N674" s="463"/>
      <c r="O674" s="463"/>
      <c r="P674" s="463"/>
      <c r="Q674" s="463"/>
      <c r="R674" s="463"/>
      <c r="S674" s="463">
        <v>1</v>
      </c>
      <c r="T674" s="463">
        <v>0</v>
      </c>
      <c r="U674" s="463">
        <v>0</v>
      </c>
      <c r="V674" s="436">
        <v>1</v>
      </c>
      <c r="W674" s="436">
        <v>0</v>
      </c>
      <c r="X674" s="436">
        <v>0</v>
      </c>
      <c r="Y674" s="220">
        <v>137222.1</v>
      </c>
    </row>
    <row r="675" spans="2:25" s="194" customFormat="1">
      <c r="B675" s="430" t="s">
        <v>276</v>
      </c>
      <c r="C675" s="220" t="s">
        <v>2535</v>
      </c>
      <c r="D675" s="220" t="s">
        <v>2536</v>
      </c>
      <c r="E675" s="220" t="s">
        <v>2537</v>
      </c>
      <c r="F675" s="220" t="s">
        <v>995</v>
      </c>
      <c r="G675" s="463"/>
      <c r="H675" s="463"/>
      <c r="I675" s="463"/>
      <c r="J675" s="463"/>
      <c r="K675" s="463"/>
      <c r="L675" s="463"/>
      <c r="M675" s="463"/>
      <c r="N675" s="463"/>
      <c r="O675" s="463"/>
      <c r="P675" s="463"/>
      <c r="Q675" s="463"/>
      <c r="R675" s="463"/>
      <c r="S675" s="463">
        <v>1</v>
      </c>
      <c r="T675" s="463">
        <v>0</v>
      </c>
      <c r="U675" s="463">
        <v>0</v>
      </c>
      <c r="V675" s="436">
        <v>1</v>
      </c>
      <c r="W675" s="436">
        <v>0</v>
      </c>
      <c r="X675" s="436">
        <v>0</v>
      </c>
      <c r="Y675" s="220">
        <v>137222.1</v>
      </c>
    </row>
    <row r="676" spans="2:25" s="194" customFormat="1">
      <c r="B676" s="430" t="s">
        <v>276</v>
      </c>
      <c r="C676" s="220" t="s">
        <v>2538</v>
      </c>
      <c r="D676" s="220" t="s">
        <v>2539</v>
      </c>
      <c r="E676" s="220" t="s">
        <v>2540</v>
      </c>
      <c r="F676" s="220" t="s">
        <v>995</v>
      </c>
      <c r="G676" s="463"/>
      <c r="H676" s="463"/>
      <c r="I676" s="463"/>
      <c r="J676" s="463">
        <v>1</v>
      </c>
      <c r="K676" s="463">
        <v>0</v>
      </c>
      <c r="L676" s="463">
        <v>0</v>
      </c>
      <c r="M676" s="463"/>
      <c r="N676" s="463"/>
      <c r="O676" s="463"/>
      <c r="P676" s="463"/>
      <c r="Q676" s="463"/>
      <c r="R676" s="463"/>
      <c r="S676" s="463"/>
      <c r="T676" s="463"/>
      <c r="U676" s="463"/>
      <c r="V676" s="436">
        <v>1</v>
      </c>
      <c r="W676" s="436">
        <v>0</v>
      </c>
      <c r="X676" s="436">
        <v>0</v>
      </c>
      <c r="Y676" s="220">
        <v>144172.67000000001</v>
      </c>
    </row>
    <row r="677" spans="2:25" s="194" customFormat="1">
      <c r="B677" s="430" t="s">
        <v>276</v>
      </c>
      <c r="C677" s="254" t="s">
        <v>2541</v>
      </c>
      <c r="D677" s="254" t="s">
        <v>2542</v>
      </c>
      <c r="E677" s="254" t="s">
        <v>2543</v>
      </c>
      <c r="F677" s="220" t="s">
        <v>995</v>
      </c>
      <c r="G677" s="254"/>
      <c r="H677" s="254"/>
      <c r="I677" s="254"/>
      <c r="J677" s="254"/>
      <c r="K677" s="254"/>
      <c r="L677" s="254"/>
      <c r="M677" s="254"/>
      <c r="N677" s="254"/>
      <c r="O677" s="254"/>
      <c r="P677" s="254"/>
      <c r="Q677" s="254"/>
      <c r="R677" s="254"/>
      <c r="S677" s="463">
        <v>1</v>
      </c>
      <c r="T677" s="463">
        <v>0</v>
      </c>
      <c r="U677" s="463">
        <v>0</v>
      </c>
      <c r="V677" s="436">
        <v>1</v>
      </c>
      <c r="W677" s="436">
        <v>0</v>
      </c>
      <c r="X677" s="436">
        <v>0</v>
      </c>
      <c r="Y677" s="220">
        <v>96554.12</v>
      </c>
    </row>
    <row r="678" spans="2:25" s="194" customFormat="1">
      <c r="B678" s="254" t="s">
        <v>276</v>
      </c>
      <c r="C678" s="254" t="s">
        <v>2571</v>
      </c>
      <c r="D678" s="254" t="s">
        <v>2572</v>
      </c>
      <c r="E678" s="254" t="s">
        <v>2573</v>
      </c>
      <c r="F678" s="254" t="s">
        <v>2514</v>
      </c>
      <c r="G678" s="287"/>
      <c r="H678" s="287"/>
      <c r="I678" s="287"/>
      <c r="J678" s="287"/>
      <c r="K678" s="287"/>
      <c r="L678" s="287"/>
      <c r="M678" s="287"/>
      <c r="N678" s="287">
        <v>240</v>
      </c>
      <c r="O678" s="287"/>
      <c r="P678" s="287"/>
      <c r="Q678" s="287"/>
      <c r="R678" s="287"/>
      <c r="S678" s="287"/>
      <c r="T678" s="287"/>
      <c r="U678" s="287"/>
      <c r="V678" s="254"/>
      <c r="W678" s="287">
        <v>240</v>
      </c>
      <c r="X678" s="254"/>
      <c r="Y678" s="568">
        <v>54879</v>
      </c>
    </row>
    <row r="679" spans="2:25" s="194" customFormat="1">
      <c r="B679" s="220" t="s">
        <v>276</v>
      </c>
      <c r="C679" s="220" t="s">
        <v>2574</v>
      </c>
      <c r="D679" s="220" t="s">
        <v>2575</v>
      </c>
      <c r="E679" s="220" t="s">
        <v>2576</v>
      </c>
      <c r="F679" s="220" t="s">
        <v>2514</v>
      </c>
      <c r="G679" s="220"/>
      <c r="H679" s="220"/>
      <c r="I679" s="220"/>
      <c r="J679" s="220"/>
      <c r="K679" s="220"/>
      <c r="L679" s="220"/>
      <c r="M679" s="220"/>
      <c r="N679" s="220">
        <v>240</v>
      </c>
      <c r="O679" s="220"/>
      <c r="P679" s="220"/>
      <c r="Q679" s="220"/>
      <c r="R679" s="220"/>
      <c r="S679" s="220"/>
      <c r="T679" s="220"/>
      <c r="U679" s="220"/>
      <c r="V679" s="220"/>
      <c r="W679" s="220">
        <v>240</v>
      </c>
      <c r="X679" s="220"/>
      <c r="Y679" s="569">
        <v>50661</v>
      </c>
    </row>
    <row r="680" spans="2:25" s="194" customFormat="1">
      <c r="B680" s="220" t="s">
        <v>276</v>
      </c>
      <c r="C680" s="220" t="s">
        <v>2577</v>
      </c>
      <c r="D680" s="220" t="s">
        <v>2578</v>
      </c>
      <c r="E680" s="220" t="s">
        <v>2579</v>
      </c>
      <c r="F680" s="220" t="s">
        <v>2514</v>
      </c>
      <c r="G680" s="220"/>
      <c r="H680" s="220"/>
      <c r="I680" s="220"/>
      <c r="J680" s="220"/>
      <c r="K680" s="220"/>
      <c r="L680" s="220"/>
      <c r="M680" s="220"/>
      <c r="N680" s="220">
        <v>240</v>
      </c>
      <c r="O680" s="220"/>
      <c r="P680" s="220"/>
      <c r="Q680" s="220"/>
      <c r="R680" s="220"/>
      <c r="S680" s="220"/>
      <c r="T680" s="220"/>
      <c r="U680" s="220"/>
      <c r="V680" s="220"/>
      <c r="W680" s="220">
        <v>240</v>
      </c>
      <c r="X680" s="220"/>
      <c r="Y680" s="569">
        <v>44505.599999999999</v>
      </c>
    </row>
    <row r="681" spans="2:25" s="194" customFormat="1">
      <c r="B681" s="220" t="s">
        <v>276</v>
      </c>
      <c r="C681" s="220" t="s">
        <v>2580</v>
      </c>
      <c r="D681" s="220" t="s">
        <v>2581</v>
      </c>
      <c r="E681" s="220" t="s">
        <v>2582</v>
      </c>
      <c r="F681" s="220" t="s">
        <v>2514</v>
      </c>
      <c r="G681" s="220"/>
      <c r="H681" s="220"/>
      <c r="I681" s="220"/>
      <c r="J681" s="220"/>
      <c r="K681" s="220"/>
      <c r="L681" s="220"/>
      <c r="M681" s="220"/>
      <c r="N681" s="220">
        <v>240</v>
      </c>
      <c r="O681" s="220"/>
      <c r="P681" s="220"/>
      <c r="Q681" s="220"/>
      <c r="R681" s="220"/>
      <c r="S681" s="220"/>
      <c r="T681" s="220"/>
      <c r="U681" s="220"/>
      <c r="V681" s="220"/>
      <c r="W681" s="220">
        <v>240</v>
      </c>
      <c r="X681" s="220"/>
      <c r="Y681" s="569">
        <v>54879</v>
      </c>
    </row>
    <row r="682" spans="2:25" s="194" customFormat="1">
      <c r="B682" s="220" t="s">
        <v>276</v>
      </c>
      <c r="C682" s="220" t="s">
        <v>2583</v>
      </c>
      <c r="D682" s="220" t="s">
        <v>2584</v>
      </c>
      <c r="E682" s="220" t="s">
        <v>2585</v>
      </c>
      <c r="F682" s="220" t="s">
        <v>2514</v>
      </c>
      <c r="G682" s="220"/>
      <c r="H682" s="220"/>
      <c r="I682" s="220"/>
      <c r="J682" s="220"/>
      <c r="K682" s="220"/>
      <c r="L682" s="220"/>
      <c r="M682" s="220"/>
      <c r="N682" s="220">
        <v>240</v>
      </c>
      <c r="O682" s="220"/>
      <c r="P682" s="220"/>
      <c r="Q682" s="220"/>
      <c r="R682" s="220"/>
      <c r="S682" s="220"/>
      <c r="T682" s="220"/>
      <c r="U682" s="220"/>
      <c r="V682" s="220"/>
      <c r="W682" s="220">
        <v>240</v>
      </c>
      <c r="X682" s="220"/>
      <c r="Y682" s="569">
        <v>50661</v>
      </c>
    </row>
    <row r="683" spans="2:25" s="194" customFormat="1">
      <c r="B683" s="220" t="s">
        <v>276</v>
      </c>
      <c r="C683" s="220" t="s">
        <v>2586</v>
      </c>
      <c r="D683" s="220" t="s">
        <v>2587</v>
      </c>
      <c r="E683" s="220" t="s">
        <v>2588</v>
      </c>
      <c r="F683" s="220" t="s">
        <v>2514</v>
      </c>
      <c r="G683" s="220"/>
      <c r="H683" s="220"/>
      <c r="I683" s="220"/>
      <c r="J683" s="220"/>
      <c r="K683" s="220"/>
      <c r="L683" s="220"/>
      <c r="M683" s="220"/>
      <c r="N683" s="220">
        <v>240</v>
      </c>
      <c r="O683" s="220"/>
      <c r="P683" s="220"/>
      <c r="Q683" s="220"/>
      <c r="R683" s="220"/>
      <c r="S683" s="220"/>
      <c r="T683" s="220"/>
      <c r="U683" s="220"/>
      <c r="V683" s="220"/>
      <c r="W683" s="220">
        <v>240</v>
      </c>
      <c r="X683" s="220"/>
      <c r="Y683" s="569">
        <v>54879</v>
      </c>
    </row>
    <row r="684" spans="2:25" s="194" customFormat="1">
      <c r="B684" s="220" t="s">
        <v>276</v>
      </c>
      <c r="C684" s="220" t="s">
        <v>2589</v>
      </c>
      <c r="D684" s="220" t="s">
        <v>2590</v>
      </c>
      <c r="E684" s="220" t="s">
        <v>2591</v>
      </c>
      <c r="F684" s="220" t="s">
        <v>2514</v>
      </c>
      <c r="G684" s="220"/>
      <c r="H684" s="220"/>
      <c r="I684" s="220"/>
      <c r="J684" s="220"/>
      <c r="K684" s="220"/>
      <c r="L684" s="220"/>
      <c r="M684" s="220"/>
      <c r="N684" s="220">
        <v>240</v>
      </c>
      <c r="O684" s="220"/>
      <c r="P684" s="220"/>
      <c r="Q684" s="220"/>
      <c r="R684" s="220"/>
      <c r="S684" s="220"/>
      <c r="T684" s="220"/>
      <c r="U684" s="220"/>
      <c r="V684" s="220"/>
      <c r="W684" s="220">
        <v>240</v>
      </c>
      <c r="X684" s="220"/>
      <c r="Y684" s="569">
        <v>54879</v>
      </c>
    </row>
    <row r="685" spans="2:25" s="194" customFormat="1">
      <c r="B685" s="220" t="s">
        <v>276</v>
      </c>
      <c r="C685" s="220" t="s">
        <v>2592</v>
      </c>
      <c r="D685" s="220" t="s">
        <v>2593</v>
      </c>
      <c r="E685" s="220" t="s">
        <v>2594</v>
      </c>
      <c r="F685" s="220" t="s">
        <v>2514</v>
      </c>
      <c r="G685" s="220"/>
      <c r="H685" s="220"/>
      <c r="I685" s="220"/>
      <c r="J685" s="220"/>
      <c r="K685" s="220"/>
      <c r="L685" s="220"/>
      <c r="M685" s="220"/>
      <c r="N685" s="220">
        <v>200</v>
      </c>
      <c r="O685" s="220"/>
      <c r="P685" s="220"/>
      <c r="Q685" s="220"/>
      <c r="R685" s="220"/>
      <c r="S685" s="220"/>
      <c r="T685" s="220"/>
      <c r="U685" s="220"/>
      <c r="V685" s="220"/>
      <c r="W685" s="220">
        <v>200</v>
      </c>
      <c r="X685" s="220"/>
      <c r="Y685" s="569">
        <v>33782.5</v>
      </c>
    </row>
    <row r="686" spans="2:25" s="194" customFormat="1">
      <c r="B686" s="220" t="s">
        <v>276</v>
      </c>
      <c r="C686" s="220" t="s">
        <v>2545</v>
      </c>
      <c r="D686" s="220" t="s">
        <v>2546</v>
      </c>
      <c r="E686" s="220" t="s">
        <v>2595</v>
      </c>
      <c r="F686" s="220" t="s">
        <v>2514</v>
      </c>
      <c r="G686" s="220"/>
      <c r="H686" s="220"/>
      <c r="I686" s="220"/>
      <c r="J686" s="220"/>
      <c r="K686" s="220"/>
      <c r="L686" s="220"/>
      <c r="M686" s="220"/>
      <c r="N686" s="220">
        <v>200</v>
      </c>
      <c r="O686" s="220"/>
      <c r="P686" s="220"/>
      <c r="Q686" s="220"/>
      <c r="R686" s="220"/>
      <c r="S686" s="220"/>
      <c r="T686" s="220"/>
      <c r="U686" s="220"/>
      <c r="V686" s="220"/>
      <c r="W686" s="220">
        <v>200</v>
      </c>
      <c r="X686" s="220"/>
      <c r="Y686" s="569">
        <v>43472.74</v>
      </c>
    </row>
    <row r="687" spans="2:25" s="194" customFormat="1">
      <c r="B687" s="220" t="s">
        <v>276</v>
      </c>
      <c r="C687" s="220" t="s">
        <v>2596</v>
      </c>
      <c r="D687" s="220" t="s">
        <v>2597</v>
      </c>
      <c r="E687" s="220" t="s">
        <v>2598</v>
      </c>
      <c r="F687" s="220" t="s">
        <v>2514</v>
      </c>
      <c r="G687" s="220"/>
      <c r="H687" s="220"/>
      <c r="I687" s="220"/>
      <c r="J687" s="220"/>
      <c r="K687" s="220"/>
      <c r="L687" s="220"/>
      <c r="M687" s="220"/>
      <c r="N687" s="220">
        <v>240</v>
      </c>
      <c r="O687" s="220"/>
      <c r="P687" s="220"/>
      <c r="Q687" s="220"/>
      <c r="R687" s="220"/>
      <c r="S687" s="220"/>
      <c r="T687" s="220"/>
      <c r="U687" s="220"/>
      <c r="V687" s="220"/>
      <c r="W687" s="220">
        <v>240</v>
      </c>
      <c r="X687" s="220"/>
      <c r="Y687" s="569">
        <v>50661</v>
      </c>
    </row>
    <row r="688" spans="2:25" s="194" customFormat="1">
      <c r="B688" s="220" t="s">
        <v>276</v>
      </c>
      <c r="C688" s="220" t="s">
        <v>2599</v>
      </c>
      <c r="D688" s="220" t="s">
        <v>2600</v>
      </c>
      <c r="E688" s="220" t="s">
        <v>2601</v>
      </c>
      <c r="F688" s="220" t="s">
        <v>2514</v>
      </c>
      <c r="G688" s="220"/>
      <c r="H688" s="220"/>
      <c r="I688" s="220"/>
      <c r="J688" s="220"/>
      <c r="K688" s="220"/>
      <c r="L688" s="220"/>
      <c r="M688" s="220"/>
      <c r="N688" s="220">
        <v>240</v>
      </c>
      <c r="O688" s="220"/>
      <c r="P688" s="220"/>
      <c r="Q688" s="220"/>
      <c r="R688" s="220"/>
      <c r="S688" s="220"/>
      <c r="T688" s="220"/>
      <c r="U688" s="220"/>
      <c r="V688" s="220"/>
      <c r="W688" s="220">
        <v>240</v>
      </c>
      <c r="X688" s="220"/>
      <c r="Y688" s="569">
        <v>54879</v>
      </c>
    </row>
    <row r="689" spans="2:25" s="194" customFormat="1">
      <c r="B689" s="220" t="s">
        <v>276</v>
      </c>
      <c r="C689" s="220" t="s">
        <v>2602</v>
      </c>
      <c r="D689" s="220" t="s">
        <v>2603</v>
      </c>
      <c r="E689" s="220" t="s">
        <v>2604</v>
      </c>
      <c r="F689" s="220" t="s">
        <v>2514</v>
      </c>
      <c r="G689" s="220"/>
      <c r="H689" s="220"/>
      <c r="I689" s="220"/>
      <c r="J689" s="220"/>
      <c r="K689" s="220"/>
      <c r="L689" s="220"/>
      <c r="M689" s="220"/>
      <c r="N689" s="220">
        <v>200</v>
      </c>
      <c r="O689" s="220"/>
      <c r="P689" s="220"/>
      <c r="Q689" s="220"/>
      <c r="R689" s="220"/>
      <c r="S689" s="220"/>
      <c r="T689" s="220"/>
      <c r="U689" s="220"/>
      <c r="V689" s="220"/>
      <c r="W689" s="220">
        <v>200</v>
      </c>
      <c r="X689" s="220"/>
      <c r="Y689" s="569">
        <v>33782.5</v>
      </c>
    </row>
    <row r="690" spans="2:25" s="194" customFormat="1">
      <c r="B690" s="220" t="s">
        <v>276</v>
      </c>
      <c r="C690" s="220" t="s">
        <v>2605</v>
      </c>
      <c r="D690" s="220" t="s">
        <v>2606</v>
      </c>
      <c r="E690" s="220" t="s">
        <v>2607</v>
      </c>
      <c r="F690" s="220" t="s">
        <v>2514</v>
      </c>
      <c r="G690" s="220"/>
      <c r="H690" s="220"/>
      <c r="I690" s="220"/>
      <c r="J690" s="220"/>
      <c r="K690" s="220"/>
      <c r="L690" s="220"/>
      <c r="M690" s="220"/>
      <c r="N690" s="220">
        <v>160</v>
      </c>
      <c r="O690" s="220"/>
      <c r="P690" s="220"/>
      <c r="Q690" s="220"/>
      <c r="R690" s="220"/>
      <c r="S690" s="220"/>
      <c r="T690" s="220"/>
      <c r="U690" s="220"/>
      <c r="V690" s="220"/>
      <c r="W690" s="220">
        <v>160</v>
      </c>
      <c r="X690" s="220"/>
      <c r="Y690" s="569">
        <v>29728.6</v>
      </c>
    </row>
    <row r="691" spans="2:25" s="194" customFormat="1">
      <c r="B691" s="220" t="s">
        <v>276</v>
      </c>
      <c r="C691" s="220" t="s">
        <v>2550</v>
      </c>
      <c r="D691" s="220" t="s">
        <v>2551</v>
      </c>
      <c r="E691" s="220" t="s">
        <v>2608</v>
      </c>
      <c r="F691" s="220" t="s">
        <v>2514</v>
      </c>
      <c r="G691" s="220"/>
      <c r="H691" s="220"/>
      <c r="I691" s="220"/>
      <c r="J691" s="220"/>
      <c r="K691" s="220"/>
      <c r="L691" s="220"/>
      <c r="M691" s="220"/>
      <c r="N691" s="220">
        <v>160</v>
      </c>
      <c r="O691" s="220"/>
      <c r="P691" s="220"/>
      <c r="Q691" s="220"/>
      <c r="R691" s="220"/>
      <c r="S691" s="220"/>
      <c r="T691" s="220"/>
      <c r="U691" s="220"/>
      <c r="V691" s="220"/>
      <c r="W691" s="220">
        <v>160</v>
      </c>
      <c r="X691" s="220"/>
      <c r="Y691" s="569">
        <v>32280</v>
      </c>
    </row>
    <row r="692" spans="2:25" s="194" customFormat="1">
      <c r="B692" s="220" t="s">
        <v>276</v>
      </c>
      <c r="C692" s="220" t="s">
        <v>2609</v>
      </c>
      <c r="D692" s="220" t="s">
        <v>2610</v>
      </c>
      <c r="E692" s="220" t="s">
        <v>2611</v>
      </c>
      <c r="F692" s="220" t="s">
        <v>2514</v>
      </c>
      <c r="G692" s="220"/>
      <c r="H692" s="220"/>
      <c r="I692" s="220"/>
      <c r="J692" s="220"/>
      <c r="K692" s="220"/>
      <c r="L692" s="220"/>
      <c r="M692" s="220"/>
      <c r="N692" s="220">
        <v>192</v>
      </c>
      <c r="O692" s="220"/>
      <c r="P692" s="220"/>
      <c r="Q692" s="220"/>
      <c r="R692" s="220"/>
      <c r="S692" s="220"/>
      <c r="T692" s="220"/>
      <c r="U692" s="220"/>
      <c r="V692" s="220"/>
      <c r="W692" s="220">
        <v>192</v>
      </c>
      <c r="X692" s="220"/>
      <c r="Y692" s="569">
        <v>40187.259999999995</v>
      </c>
    </row>
    <row r="693" spans="2:25" s="194" customFormat="1">
      <c r="B693" s="220" t="s">
        <v>276</v>
      </c>
      <c r="C693" s="220" t="s">
        <v>2612</v>
      </c>
      <c r="D693" s="220" t="s">
        <v>2613</v>
      </c>
      <c r="E693" s="220" t="s">
        <v>2614</v>
      </c>
      <c r="F693" s="220" t="s">
        <v>2514</v>
      </c>
      <c r="G693" s="220"/>
      <c r="H693" s="220"/>
      <c r="I693" s="220"/>
      <c r="J693" s="220"/>
      <c r="K693" s="220"/>
      <c r="L693" s="220"/>
      <c r="M693" s="220"/>
      <c r="N693" s="220">
        <v>240</v>
      </c>
      <c r="O693" s="220"/>
      <c r="P693" s="220"/>
      <c r="Q693" s="220"/>
      <c r="R693" s="220"/>
      <c r="S693" s="220"/>
      <c r="T693" s="220"/>
      <c r="U693" s="220"/>
      <c r="V693" s="220"/>
      <c r="W693" s="220">
        <v>240</v>
      </c>
      <c r="X693" s="220"/>
      <c r="Y693" s="569">
        <v>44505.599999999999</v>
      </c>
    </row>
    <row r="694" spans="2:25" s="194" customFormat="1">
      <c r="B694" s="220" t="s">
        <v>276</v>
      </c>
      <c r="C694" s="220" t="s">
        <v>2556</v>
      </c>
      <c r="D694" s="220" t="s">
        <v>2557</v>
      </c>
      <c r="E694" s="220" t="s">
        <v>2615</v>
      </c>
      <c r="F694" s="220" t="s">
        <v>2514</v>
      </c>
      <c r="G694" s="220"/>
      <c r="H694" s="220"/>
      <c r="I694" s="220"/>
      <c r="J694" s="220"/>
      <c r="K694" s="220"/>
      <c r="L694" s="220"/>
      <c r="M694" s="220"/>
      <c r="N694" s="220">
        <v>120</v>
      </c>
      <c r="O694" s="220"/>
      <c r="P694" s="220"/>
      <c r="Q694" s="220"/>
      <c r="R694" s="220"/>
      <c r="S694" s="220"/>
      <c r="T694" s="220"/>
      <c r="U694" s="220"/>
      <c r="V694" s="220"/>
      <c r="W694" s="220">
        <v>120</v>
      </c>
      <c r="X694" s="220"/>
      <c r="Y694" s="569">
        <v>26077.5</v>
      </c>
    </row>
    <row r="695" spans="2:25" s="194" customFormat="1">
      <c r="B695" s="220" t="s">
        <v>276</v>
      </c>
      <c r="C695" s="220" t="s">
        <v>2616</v>
      </c>
      <c r="D695" s="220" t="s">
        <v>2617</v>
      </c>
      <c r="E695" s="220" t="s">
        <v>2618</v>
      </c>
      <c r="F695" s="220" t="s">
        <v>2514</v>
      </c>
      <c r="G695" s="220"/>
      <c r="H695" s="220"/>
      <c r="I695" s="220"/>
      <c r="J695" s="220"/>
      <c r="K695" s="220"/>
      <c r="L695" s="220"/>
      <c r="M695" s="220"/>
      <c r="N695" s="220">
        <v>240</v>
      </c>
      <c r="O695" s="220"/>
      <c r="P695" s="220"/>
      <c r="Q695" s="220"/>
      <c r="R695" s="220"/>
      <c r="S695" s="220"/>
      <c r="T695" s="220"/>
      <c r="U695" s="220"/>
      <c r="V695" s="220"/>
      <c r="W695" s="220">
        <v>240</v>
      </c>
      <c r="X695" s="220"/>
      <c r="Y695" s="569">
        <v>54879</v>
      </c>
    </row>
    <row r="696" spans="2:25" s="194" customFormat="1">
      <c r="B696" s="220" t="s">
        <v>276</v>
      </c>
      <c r="C696" s="220" t="s">
        <v>2619</v>
      </c>
      <c r="D696" s="220" t="s">
        <v>2620</v>
      </c>
      <c r="E696" s="220" t="s">
        <v>2621</v>
      </c>
      <c r="F696" s="220" t="s">
        <v>2514</v>
      </c>
      <c r="G696" s="220"/>
      <c r="H696" s="220"/>
      <c r="I696" s="220"/>
      <c r="J696" s="220"/>
      <c r="K696" s="220"/>
      <c r="L696" s="220"/>
      <c r="M696" s="220"/>
      <c r="N696" s="220">
        <v>200</v>
      </c>
      <c r="O696" s="220"/>
      <c r="P696" s="220"/>
      <c r="Q696" s="220"/>
      <c r="R696" s="220"/>
      <c r="S696" s="220"/>
      <c r="T696" s="220"/>
      <c r="U696" s="220"/>
      <c r="V696" s="220"/>
      <c r="W696" s="220">
        <v>200</v>
      </c>
      <c r="X696" s="220"/>
      <c r="Y696" s="569">
        <v>54879</v>
      </c>
    </row>
    <row r="697" spans="2:25" s="194" customFormat="1">
      <c r="B697" s="220" t="s">
        <v>276</v>
      </c>
      <c r="C697" s="220" t="s">
        <v>2622</v>
      </c>
      <c r="D697" s="220" t="s">
        <v>2623</v>
      </c>
      <c r="E697" s="220" t="s">
        <v>2624</v>
      </c>
      <c r="F697" s="220" t="s">
        <v>2514</v>
      </c>
      <c r="G697" s="220"/>
      <c r="H697" s="220"/>
      <c r="I697" s="220"/>
      <c r="J697" s="220"/>
      <c r="K697" s="220"/>
      <c r="L697" s="220"/>
      <c r="M697" s="220"/>
      <c r="N697" s="220">
        <v>240</v>
      </c>
      <c r="O697" s="220"/>
      <c r="P697" s="220"/>
      <c r="Q697" s="220"/>
      <c r="R697" s="220"/>
      <c r="S697" s="220"/>
      <c r="T697" s="220"/>
      <c r="U697" s="220"/>
      <c r="V697" s="220"/>
      <c r="W697" s="220">
        <v>240</v>
      </c>
      <c r="X697" s="220"/>
      <c r="Y697" s="569">
        <v>54879</v>
      </c>
    </row>
    <row r="698" spans="2:25" s="194" customFormat="1">
      <c r="B698" s="220" t="s">
        <v>276</v>
      </c>
      <c r="C698" s="220" t="s">
        <v>2625</v>
      </c>
      <c r="D698" s="220" t="s">
        <v>2626</v>
      </c>
      <c r="E698" s="220" t="s">
        <v>2627</v>
      </c>
      <c r="F698" s="220" t="s">
        <v>2514</v>
      </c>
      <c r="G698" s="220"/>
      <c r="H698" s="220"/>
      <c r="I698" s="220"/>
      <c r="J698" s="220"/>
      <c r="K698" s="220"/>
      <c r="L698" s="220"/>
      <c r="M698" s="220"/>
      <c r="N698" s="220">
        <v>240</v>
      </c>
      <c r="O698" s="220"/>
      <c r="P698" s="220"/>
      <c r="Q698" s="220"/>
      <c r="R698" s="220"/>
      <c r="S698" s="220"/>
      <c r="T698" s="220"/>
      <c r="U698" s="220"/>
      <c r="V698" s="220"/>
      <c r="W698" s="220">
        <v>240</v>
      </c>
      <c r="X698" s="220"/>
      <c r="Y698" s="569">
        <v>48609.2</v>
      </c>
    </row>
    <row r="699" spans="2:25" s="194" customFormat="1">
      <c r="B699" s="220" t="s">
        <v>276</v>
      </c>
      <c r="C699" s="220" t="s">
        <v>2628</v>
      </c>
      <c r="D699" s="220" t="s">
        <v>2629</v>
      </c>
      <c r="E699" s="220" t="s">
        <v>2630</v>
      </c>
      <c r="F699" s="220" t="s">
        <v>2514</v>
      </c>
      <c r="G699" s="220"/>
      <c r="H699" s="220"/>
      <c r="I699" s="220"/>
      <c r="J699" s="220"/>
      <c r="K699" s="220"/>
      <c r="L699" s="220"/>
      <c r="M699" s="220"/>
      <c r="N699" s="220">
        <v>240</v>
      </c>
      <c r="O699" s="220"/>
      <c r="P699" s="220"/>
      <c r="Q699" s="220"/>
      <c r="R699" s="220"/>
      <c r="S699" s="220"/>
      <c r="T699" s="220"/>
      <c r="U699" s="220"/>
      <c r="V699" s="220"/>
      <c r="W699" s="220">
        <v>240</v>
      </c>
      <c r="X699" s="220"/>
      <c r="Y699" s="569">
        <v>54879</v>
      </c>
    </row>
    <row r="700" spans="2:25" s="194" customFormat="1">
      <c r="B700" s="220" t="s">
        <v>276</v>
      </c>
      <c r="C700" s="220" t="s">
        <v>2631</v>
      </c>
      <c r="D700" s="220" t="s">
        <v>2632</v>
      </c>
      <c r="E700" s="220" t="s">
        <v>2633</v>
      </c>
      <c r="F700" s="220" t="s">
        <v>2514</v>
      </c>
      <c r="G700" s="220"/>
      <c r="H700" s="220"/>
      <c r="I700" s="220"/>
      <c r="J700" s="220"/>
      <c r="K700" s="220"/>
      <c r="L700" s="220"/>
      <c r="M700" s="220"/>
      <c r="N700" s="220">
        <v>240</v>
      </c>
      <c r="O700" s="220"/>
      <c r="P700" s="220"/>
      <c r="Q700" s="220"/>
      <c r="R700" s="220"/>
      <c r="S700" s="220"/>
      <c r="T700" s="220"/>
      <c r="U700" s="220"/>
      <c r="V700" s="220"/>
      <c r="W700" s="220">
        <v>240</v>
      </c>
      <c r="X700" s="220"/>
      <c r="Y700" s="569">
        <v>44505.599999999999</v>
      </c>
    </row>
    <row r="701" spans="2:25" s="194" customFormat="1">
      <c r="B701" s="220" t="s">
        <v>276</v>
      </c>
      <c r="C701" s="220" t="s">
        <v>2560</v>
      </c>
      <c r="D701" s="220" t="s">
        <v>2561</v>
      </c>
      <c r="E701" s="220" t="s">
        <v>2634</v>
      </c>
      <c r="F701" s="220" t="s">
        <v>2514</v>
      </c>
      <c r="G701" s="220"/>
      <c r="H701" s="220"/>
      <c r="I701" s="220"/>
      <c r="J701" s="220"/>
      <c r="K701" s="220"/>
      <c r="L701" s="220"/>
      <c r="M701" s="220"/>
      <c r="N701" s="220">
        <v>40</v>
      </c>
      <c r="O701" s="220"/>
      <c r="P701" s="220"/>
      <c r="Q701" s="220"/>
      <c r="R701" s="220"/>
      <c r="S701" s="220"/>
      <c r="T701" s="220"/>
      <c r="U701" s="220"/>
      <c r="V701" s="220"/>
      <c r="W701" s="220">
        <v>40</v>
      </c>
      <c r="X701" s="220"/>
      <c r="Y701" s="569">
        <v>10006</v>
      </c>
    </row>
    <row r="702" spans="2:25" s="194" customFormat="1">
      <c r="B702" s="220" t="s">
        <v>276</v>
      </c>
      <c r="C702" s="220" t="s">
        <v>2635</v>
      </c>
      <c r="D702" s="220" t="s">
        <v>2636</v>
      </c>
      <c r="E702" s="220" t="s">
        <v>2637</v>
      </c>
      <c r="F702" s="220" t="s">
        <v>2514</v>
      </c>
      <c r="G702" s="220"/>
      <c r="H702" s="220"/>
      <c r="I702" s="220"/>
      <c r="J702" s="220"/>
      <c r="K702" s="220"/>
      <c r="L702" s="220"/>
      <c r="M702" s="220"/>
      <c r="N702" s="220">
        <v>240</v>
      </c>
      <c r="O702" s="220"/>
      <c r="P702" s="220"/>
      <c r="Q702" s="220"/>
      <c r="R702" s="220"/>
      <c r="S702" s="220"/>
      <c r="T702" s="220"/>
      <c r="U702" s="220"/>
      <c r="V702" s="220"/>
      <c r="W702" s="220">
        <v>240</v>
      </c>
      <c r="X702" s="220"/>
      <c r="Y702" s="569">
        <v>44505.599999999999</v>
      </c>
    </row>
    <row r="703" spans="2:25" s="194" customFormat="1">
      <c r="B703" s="220" t="s">
        <v>276</v>
      </c>
      <c r="C703" s="220" t="s">
        <v>2638</v>
      </c>
      <c r="D703" s="220" t="s">
        <v>2639</v>
      </c>
      <c r="E703" s="220" t="s">
        <v>2640</v>
      </c>
      <c r="F703" s="220" t="s">
        <v>2514</v>
      </c>
      <c r="G703" s="220"/>
      <c r="H703" s="220"/>
      <c r="I703" s="220"/>
      <c r="J703" s="220"/>
      <c r="K703" s="220"/>
      <c r="L703" s="220"/>
      <c r="M703" s="220"/>
      <c r="N703" s="220">
        <v>240</v>
      </c>
      <c r="O703" s="220"/>
      <c r="P703" s="220"/>
      <c r="Q703" s="220"/>
      <c r="R703" s="220"/>
      <c r="S703" s="220"/>
      <c r="T703" s="220"/>
      <c r="U703" s="220"/>
      <c r="V703" s="220"/>
      <c r="W703" s="220">
        <v>240</v>
      </c>
      <c r="X703" s="220"/>
      <c r="Y703" s="569">
        <v>54879</v>
      </c>
    </row>
    <row r="704" spans="2:25" s="194" customFormat="1">
      <c r="B704" s="220" t="s">
        <v>276</v>
      </c>
      <c r="C704" s="220" t="s">
        <v>2641</v>
      </c>
      <c r="D704" s="220" t="s">
        <v>2642</v>
      </c>
      <c r="E704" s="220" t="s">
        <v>2643</v>
      </c>
      <c r="F704" s="220" t="s">
        <v>2514</v>
      </c>
      <c r="G704" s="220"/>
      <c r="H704" s="220"/>
      <c r="I704" s="220"/>
      <c r="J704" s="220"/>
      <c r="K704" s="220"/>
      <c r="L704" s="220"/>
      <c r="M704" s="220"/>
      <c r="N704" s="220">
        <v>200</v>
      </c>
      <c r="O704" s="220"/>
      <c r="P704" s="220"/>
      <c r="Q704" s="220"/>
      <c r="R704" s="220"/>
      <c r="S704" s="220"/>
      <c r="T704" s="220"/>
      <c r="U704" s="220"/>
      <c r="V704" s="220"/>
      <c r="W704" s="220">
        <v>200</v>
      </c>
      <c r="X704" s="220"/>
      <c r="Y704" s="569">
        <v>33782.5</v>
      </c>
    </row>
    <row r="705" spans="2:25" s="194" customFormat="1">
      <c r="B705" s="220" t="s">
        <v>276</v>
      </c>
      <c r="C705" s="220" t="s">
        <v>2644</v>
      </c>
      <c r="D705" s="220" t="s">
        <v>2645</v>
      </c>
      <c r="E705" s="220" t="s">
        <v>2646</v>
      </c>
      <c r="F705" s="220" t="s">
        <v>2514</v>
      </c>
      <c r="G705" s="220"/>
      <c r="H705" s="220"/>
      <c r="I705" s="220"/>
      <c r="J705" s="220"/>
      <c r="K705" s="220"/>
      <c r="L705" s="220"/>
      <c r="M705" s="220"/>
      <c r="N705" s="220">
        <v>240</v>
      </c>
      <c r="O705" s="220"/>
      <c r="P705" s="220"/>
      <c r="Q705" s="220"/>
      <c r="R705" s="220"/>
      <c r="S705" s="220"/>
      <c r="T705" s="220"/>
      <c r="U705" s="220"/>
      <c r="V705" s="220"/>
      <c r="W705" s="220">
        <v>240</v>
      </c>
      <c r="X705" s="220"/>
      <c r="Y705" s="569">
        <v>54879</v>
      </c>
    </row>
    <row r="706" spans="2:25" s="194" customFormat="1">
      <c r="B706" s="220" t="s">
        <v>276</v>
      </c>
      <c r="C706" s="220" t="s">
        <v>2647</v>
      </c>
      <c r="D706" s="220" t="s">
        <v>2648</v>
      </c>
      <c r="E706" s="220" t="s">
        <v>2649</v>
      </c>
      <c r="F706" s="220" t="s">
        <v>2514</v>
      </c>
      <c r="G706" s="220"/>
      <c r="H706" s="220"/>
      <c r="I706" s="220"/>
      <c r="J706" s="220"/>
      <c r="K706" s="220"/>
      <c r="L706" s="220"/>
      <c r="M706" s="220"/>
      <c r="N706" s="220">
        <v>240</v>
      </c>
      <c r="O706" s="220"/>
      <c r="P706" s="220"/>
      <c r="Q706" s="220"/>
      <c r="R706" s="220"/>
      <c r="S706" s="220"/>
      <c r="T706" s="220"/>
      <c r="U706" s="220"/>
      <c r="V706" s="220"/>
      <c r="W706" s="220">
        <v>240</v>
      </c>
      <c r="X706" s="220"/>
      <c r="Y706" s="569">
        <v>44505.599999999999</v>
      </c>
    </row>
    <row r="707" spans="2:25" s="194" customFormat="1">
      <c r="B707" s="220" t="s">
        <v>276</v>
      </c>
      <c r="C707" s="220" t="s">
        <v>2650</v>
      </c>
      <c r="D707" s="220" t="s">
        <v>2651</v>
      </c>
      <c r="E707" s="220" t="s">
        <v>2652</v>
      </c>
      <c r="F707" s="220" t="s">
        <v>2514</v>
      </c>
      <c r="G707" s="220"/>
      <c r="H707" s="220"/>
      <c r="I707" s="220"/>
      <c r="J707" s="220"/>
      <c r="K707" s="220"/>
      <c r="L707" s="220"/>
      <c r="M707" s="220"/>
      <c r="N707" s="220">
        <v>240</v>
      </c>
      <c r="O707" s="220"/>
      <c r="P707" s="220"/>
      <c r="Q707" s="220"/>
      <c r="R707" s="220"/>
      <c r="S707" s="220"/>
      <c r="T707" s="220"/>
      <c r="U707" s="220"/>
      <c r="V707" s="220"/>
      <c r="W707" s="220">
        <v>240</v>
      </c>
      <c r="X707" s="220"/>
      <c r="Y707" s="569">
        <v>54879</v>
      </c>
    </row>
    <row r="708" spans="2:25" s="194" customFormat="1">
      <c r="B708" s="220" t="s">
        <v>276</v>
      </c>
      <c r="C708" s="220" t="s">
        <v>2653</v>
      </c>
      <c r="D708" s="220" t="s">
        <v>2654</v>
      </c>
      <c r="E708" s="220" t="s">
        <v>2655</v>
      </c>
      <c r="F708" s="220" t="s">
        <v>2514</v>
      </c>
      <c r="G708" s="220"/>
      <c r="H708" s="220"/>
      <c r="I708" s="220"/>
      <c r="J708" s="220"/>
      <c r="K708" s="220"/>
      <c r="L708" s="220"/>
      <c r="M708" s="220"/>
      <c r="N708" s="220">
        <v>180</v>
      </c>
      <c r="O708" s="220"/>
      <c r="P708" s="220"/>
      <c r="Q708" s="220"/>
      <c r="R708" s="220"/>
      <c r="S708" s="220"/>
      <c r="T708" s="220"/>
      <c r="U708" s="220"/>
      <c r="V708" s="220"/>
      <c r="W708" s="220">
        <v>180</v>
      </c>
      <c r="X708" s="220"/>
      <c r="Y708" s="569">
        <v>37995.78</v>
      </c>
    </row>
    <row r="709" spans="2:25" s="194" customFormat="1">
      <c r="B709" s="220" t="s">
        <v>276</v>
      </c>
      <c r="C709" s="220" t="s">
        <v>2656</v>
      </c>
      <c r="D709" s="220" t="s">
        <v>2657</v>
      </c>
      <c r="E709" s="220" t="s">
        <v>2658</v>
      </c>
      <c r="F709" s="220" t="s">
        <v>2514</v>
      </c>
      <c r="G709" s="220"/>
      <c r="H709" s="220"/>
      <c r="I709" s="220"/>
      <c r="J709" s="220"/>
      <c r="K709" s="220"/>
      <c r="L709" s="220"/>
      <c r="M709" s="220"/>
      <c r="N709" s="220">
        <v>240</v>
      </c>
      <c r="O709" s="220"/>
      <c r="P709" s="220"/>
      <c r="Q709" s="220"/>
      <c r="R709" s="220"/>
      <c r="S709" s="220"/>
      <c r="T709" s="220"/>
      <c r="U709" s="220"/>
      <c r="V709" s="220"/>
      <c r="W709" s="220">
        <v>240</v>
      </c>
      <c r="X709" s="220"/>
      <c r="Y709" s="569">
        <v>44505.599999999999</v>
      </c>
    </row>
    <row r="710" spans="2:25" s="194" customFormat="1">
      <c r="B710" s="220" t="s">
        <v>276</v>
      </c>
      <c r="C710" s="220" t="s">
        <v>2659</v>
      </c>
      <c r="D710" s="220" t="s">
        <v>2660</v>
      </c>
      <c r="E710" s="220" t="s">
        <v>2661</v>
      </c>
      <c r="F710" s="220" t="s">
        <v>2514</v>
      </c>
      <c r="G710" s="220"/>
      <c r="H710" s="220"/>
      <c r="I710" s="220"/>
      <c r="J710" s="220"/>
      <c r="K710" s="220"/>
      <c r="L710" s="220"/>
      <c r="M710" s="220"/>
      <c r="N710" s="220">
        <v>240</v>
      </c>
      <c r="O710" s="220"/>
      <c r="P710" s="220"/>
      <c r="Q710" s="220"/>
      <c r="R710" s="220"/>
      <c r="S710" s="220"/>
      <c r="T710" s="220"/>
      <c r="U710" s="220"/>
      <c r="V710" s="220"/>
      <c r="W710" s="220">
        <v>240</v>
      </c>
      <c r="X710" s="220"/>
      <c r="Y710" s="569">
        <v>50661</v>
      </c>
    </row>
    <row r="711" spans="2:25" s="194" customFormat="1">
      <c r="B711" s="220" t="s">
        <v>276</v>
      </c>
      <c r="C711" s="220" t="s">
        <v>2662</v>
      </c>
      <c r="D711" s="220" t="s">
        <v>2663</v>
      </c>
      <c r="E711" s="220" t="s">
        <v>2664</v>
      </c>
      <c r="F711" s="220" t="s">
        <v>2514</v>
      </c>
      <c r="G711" s="220"/>
      <c r="H711" s="220"/>
      <c r="I711" s="220"/>
      <c r="J711" s="220"/>
      <c r="K711" s="220"/>
      <c r="L711" s="220"/>
      <c r="M711" s="220"/>
      <c r="N711" s="220">
        <v>240</v>
      </c>
      <c r="O711" s="220"/>
      <c r="P711" s="220"/>
      <c r="Q711" s="220"/>
      <c r="R711" s="220"/>
      <c r="S711" s="220"/>
      <c r="T711" s="220"/>
      <c r="U711" s="220"/>
      <c r="V711" s="220"/>
      <c r="W711" s="220">
        <v>240</v>
      </c>
      <c r="X711" s="220"/>
      <c r="Y711" s="569">
        <v>44505.599999999999</v>
      </c>
    </row>
    <row r="712" spans="2:25" s="194" customFormat="1">
      <c r="B712" s="220" t="s">
        <v>276</v>
      </c>
      <c r="C712" s="220" t="s">
        <v>2665</v>
      </c>
      <c r="D712" s="220" t="s">
        <v>2666</v>
      </c>
      <c r="E712" s="220" t="s">
        <v>2667</v>
      </c>
      <c r="F712" s="220" t="s">
        <v>2514</v>
      </c>
      <c r="G712" s="220"/>
      <c r="H712" s="220"/>
      <c r="I712" s="220"/>
      <c r="J712" s="220"/>
      <c r="K712" s="220"/>
      <c r="L712" s="220"/>
      <c r="M712" s="220"/>
      <c r="N712" s="220">
        <v>240</v>
      </c>
      <c r="O712" s="220"/>
      <c r="P712" s="220"/>
      <c r="Q712" s="220"/>
      <c r="R712" s="220"/>
      <c r="S712" s="220"/>
      <c r="T712" s="220"/>
      <c r="U712" s="220"/>
      <c r="V712" s="220"/>
      <c r="W712" s="220">
        <v>240</v>
      </c>
      <c r="X712" s="220"/>
      <c r="Y712" s="569">
        <v>54879</v>
      </c>
    </row>
    <row r="713" spans="2:25" s="194" customFormat="1">
      <c r="B713" s="220" t="s">
        <v>276</v>
      </c>
      <c r="C713" s="220" t="s">
        <v>2668</v>
      </c>
      <c r="D713" s="220" t="s">
        <v>2669</v>
      </c>
      <c r="E713" s="220" t="s">
        <v>2670</v>
      </c>
      <c r="F713" s="220" t="s">
        <v>2514</v>
      </c>
      <c r="G713" s="220"/>
      <c r="H713" s="220"/>
      <c r="I713" s="220"/>
      <c r="J713" s="220"/>
      <c r="K713" s="220"/>
      <c r="L713" s="220"/>
      <c r="M713" s="220"/>
      <c r="N713" s="220">
        <v>240</v>
      </c>
      <c r="O713" s="220"/>
      <c r="P713" s="220"/>
      <c r="Q713" s="220"/>
      <c r="R713" s="220"/>
      <c r="S713" s="220"/>
      <c r="T713" s="220"/>
      <c r="U713" s="220"/>
      <c r="V713" s="220"/>
      <c r="W713" s="220">
        <v>240</v>
      </c>
      <c r="X713" s="220"/>
      <c r="Y713" s="569">
        <v>50661</v>
      </c>
    </row>
    <row r="714" spans="2:25" s="194" customFormat="1">
      <c r="B714" s="220" t="s">
        <v>276</v>
      </c>
      <c r="C714" s="220" t="s">
        <v>2671</v>
      </c>
      <c r="D714" s="220" t="s">
        <v>2672</v>
      </c>
      <c r="E714" s="220" t="s">
        <v>2673</v>
      </c>
      <c r="F714" s="220" t="s">
        <v>2514</v>
      </c>
      <c r="G714" s="220"/>
      <c r="H714" s="220"/>
      <c r="I714" s="220"/>
      <c r="J714" s="220"/>
      <c r="K714" s="220"/>
      <c r="L714" s="220"/>
      <c r="M714" s="220"/>
      <c r="N714" s="220">
        <v>120</v>
      </c>
      <c r="O714" s="220"/>
      <c r="P714" s="220"/>
      <c r="Q714" s="220"/>
      <c r="R714" s="220"/>
      <c r="S714" s="220"/>
      <c r="T714" s="220"/>
      <c r="U714" s="220"/>
      <c r="V714" s="220"/>
      <c r="W714" s="220">
        <v>120</v>
      </c>
      <c r="X714" s="220"/>
      <c r="Y714" s="569">
        <v>33048.65</v>
      </c>
    </row>
    <row r="715" spans="2:25" s="194" customFormat="1">
      <c r="B715" s="220" t="s">
        <v>276</v>
      </c>
      <c r="C715" s="220" t="s">
        <v>2674</v>
      </c>
      <c r="D715" s="220" t="s">
        <v>2675</v>
      </c>
      <c r="E715" s="220" t="s">
        <v>2676</v>
      </c>
      <c r="F715" s="220" t="s">
        <v>2514</v>
      </c>
      <c r="G715" s="220"/>
      <c r="H715" s="220"/>
      <c r="I715" s="220"/>
      <c r="J715" s="220"/>
      <c r="K715" s="220"/>
      <c r="L715" s="220"/>
      <c r="M715" s="220"/>
      <c r="N715" s="220">
        <v>240</v>
      </c>
      <c r="O715" s="220"/>
      <c r="P715" s="220"/>
      <c r="Q715" s="220"/>
      <c r="R715" s="220"/>
      <c r="S715" s="220"/>
      <c r="T715" s="220"/>
      <c r="U715" s="220"/>
      <c r="V715" s="220"/>
      <c r="W715" s="220">
        <v>240</v>
      </c>
      <c r="X715" s="220"/>
      <c r="Y715" s="569">
        <v>54879</v>
      </c>
    </row>
    <row r="716" spans="2:25" s="194" customFormat="1">
      <c r="B716" s="220" t="s">
        <v>276</v>
      </c>
      <c r="C716" s="220" t="s">
        <v>2677</v>
      </c>
      <c r="D716" s="220" t="s">
        <v>2678</v>
      </c>
      <c r="E716" s="220" t="s">
        <v>2679</v>
      </c>
      <c r="F716" s="220" t="s">
        <v>2514</v>
      </c>
      <c r="G716" s="220"/>
      <c r="H716" s="220"/>
      <c r="I716" s="220"/>
      <c r="J716" s="220"/>
      <c r="K716" s="220"/>
      <c r="L716" s="220"/>
      <c r="M716" s="220"/>
      <c r="N716" s="220">
        <v>240</v>
      </c>
      <c r="O716" s="220"/>
      <c r="P716" s="220"/>
      <c r="Q716" s="220"/>
      <c r="R716" s="220"/>
      <c r="S716" s="220"/>
      <c r="T716" s="220"/>
      <c r="U716" s="220"/>
      <c r="V716" s="220"/>
      <c r="W716" s="220">
        <v>240</v>
      </c>
      <c r="X716" s="220"/>
      <c r="Y716" s="569">
        <v>50661</v>
      </c>
    </row>
    <row r="717" spans="2:25" s="194" customFormat="1">
      <c r="B717" s="220" t="s">
        <v>276</v>
      </c>
      <c r="C717" s="220" t="s">
        <v>2680</v>
      </c>
      <c r="D717" s="220" t="s">
        <v>2681</v>
      </c>
      <c r="E717" s="220" t="s">
        <v>2682</v>
      </c>
      <c r="F717" s="220" t="s">
        <v>2514</v>
      </c>
      <c r="G717" s="220"/>
      <c r="H717" s="220"/>
      <c r="I717" s="220"/>
      <c r="J717" s="220"/>
      <c r="K717" s="220"/>
      <c r="L717" s="220"/>
      <c r="M717" s="220"/>
      <c r="N717" s="220">
        <v>150</v>
      </c>
      <c r="O717" s="220"/>
      <c r="P717" s="220"/>
      <c r="Q717" s="220"/>
      <c r="R717" s="220"/>
      <c r="S717" s="220"/>
      <c r="T717" s="220"/>
      <c r="U717" s="220"/>
      <c r="V717" s="220"/>
      <c r="W717" s="220">
        <v>150</v>
      </c>
      <c r="X717" s="220"/>
      <c r="Y717" s="569">
        <v>24661.239999999998</v>
      </c>
    </row>
    <row r="718" spans="2:25" s="194" customFormat="1">
      <c r="B718" s="220" t="s">
        <v>276</v>
      </c>
      <c r="C718" s="220" t="s">
        <v>2683</v>
      </c>
      <c r="D718" s="220" t="s">
        <v>2684</v>
      </c>
      <c r="E718" s="220" t="s">
        <v>2685</v>
      </c>
      <c r="F718" s="220" t="s">
        <v>2514</v>
      </c>
      <c r="G718" s="220"/>
      <c r="H718" s="220"/>
      <c r="I718" s="220"/>
      <c r="J718" s="220"/>
      <c r="K718" s="220"/>
      <c r="L718" s="220"/>
      <c r="M718" s="220"/>
      <c r="N718" s="220">
        <v>240</v>
      </c>
      <c r="O718" s="220"/>
      <c r="P718" s="220"/>
      <c r="Q718" s="220"/>
      <c r="R718" s="220"/>
      <c r="S718" s="220"/>
      <c r="T718" s="220"/>
      <c r="U718" s="220"/>
      <c r="V718" s="220"/>
      <c r="W718" s="220">
        <v>240</v>
      </c>
      <c r="X718" s="220"/>
      <c r="Y718" s="569">
        <v>54879</v>
      </c>
    </row>
    <row r="719" spans="2:25" s="194" customFormat="1">
      <c r="B719" s="220" t="s">
        <v>276</v>
      </c>
      <c r="C719" s="220" t="s">
        <v>2686</v>
      </c>
      <c r="D719" s="220" t="s">
        <v>2687</v>
      </c>
      <c r="E719" s="220" t="s">
        <v>2688</v>
      </c>
      <c r="F719" s="220" t="s">
        <v>2514</v>
      </c>
      <c r="G719" s="220"/>
      <c r="H719" s="220"/>
      <c r="I719" s="220"/>
      <c r="J719" s="220"/>
      <c r="K719" s="220"/>
      <c r="L719" s="220"/>
      <c r="M719" s="220"/>
      <c r="N719" s="220">
        <v>240</v>
      </c>
      <c r="O719" s="220"/>
      <c r="P719" s="220"/>
      <c r="Q719" s="220"/>
      <c r="R719" s="220"/>
      <c r="S719" s="220"/>
      <c r="T719" s="220"/>
      <c r="U719" s="220"/>
      <c r="V719" s="220"/>
      <c r="W719" s="220">
        <v>240</v>
      </c>
      <c r="X719" s="220"/>
      <c r="Y719" s="569">
        <v>54879</v>
      </c>
    </row>
    <row r="720" spans="2:25" s="194" customFormat="1">
      <c r="B720" s="220" t="s">
        <v>276</v>
      </c>
      <c r="C720" s="220" t="s">
        <v>2689</v>
      </c>
      <c r="D720" s="220" t="s">
        <v>2690</v>
      </c>
      <c r="E720" s="220" t="s">
        <v>2691</v>
      </c>
      <c r="F720" s="220" t="s">
        <v>2514</v>
      </c>
      <c r="G720" s="220"/>
      <c r="H720" s="220"/>
      <c r="I720" s="220"/>
      <c r="J720" s="220"/>
      <c r="K720" s="220"/>
      <c r="L720" s="220"/>
      <c r="M720" s="220"/>
      <c r="N720" s="220">
        <v>240</v>
      </c>
      <c r="O720" s="220"/>
      <c r="P720" s="220"/>
      <c r="Q720" s="220"/>
      <c r="R720" s="220"/>
      <c r="S720" s="220"/>
      <c r="T720" s="220"/>
      <c r="U720" s="220"/>
      <c r="V720" s="220"/>
      <c r="W720" s="220">
        <v>240</v>
      </c>
      <c r="X720" s="220"/>
      <c r="Y720" s="569">
        <v>48609.2</v>
      </c>
    </row>
    <row r="721" spans="2:25" s="194" customFormat="1">
      <c r="B721" s="220" t="s">
        <v>276</v>
      </c>
      <c r="C721" s="220" t="s">
        <v>2692</v>
      </c>
      <c r="D721" s="220" t="s">
        <v>2693</v>
      </c>
      <c r="E721" s="220" t="s">
        <v>2694</v>
      </c>
      <c r="F721" s="220" t="s">
        <v>2514</v>
      </c>
      <c r="G721" s="220"/>
      <c r="H721" s="220"/>
      <c r="I721" s="220"/>
      <c r="J721" s="220"/>
      <c r="K721" s="220"/>
      <c r="L721" s="220"/>
      <c r="M721" s="220"/>
      <c r="N721" s="220">
        <v>240</v>
      </c>
      <c r="O721" s="220"/>
      <c r="P721" s="220"/>
      <c r="Q721" s="220"/>
      <c r="R721" s="220"/>
      <c r="S721" s="220"/>
      <c r="T721" s="220"/>
      <c r="U721" s="220"/>
      <c r="V721" s="220"/>
      <c r="W721" s="220">
        <v>240</v>
      </c>
      <c r="X721" s="220"/>
      <c r="Y721" s="569">
        <v>54879</v>
      </c>
    </row>
    <row r="722" spans="2:25" s="194" customFormat="1">
      <c r="B722" s="220" t="s">
        <v>276</v>
      </c>
      <c r="C722" s="220" t="s">
        <v>2695</v>
      </c>
      <c r="D722" s="220" t="s">
        <v>2696</v>
      </c>
      <c r="E722" s="220" t="s">
        <v>2697</v>
      </c>
      <c r="F722" s="220" t="s">
        <v>2514</v>
      </c>
      <c r="G722" s="220"/>
      <c r="H722" s="220"/>
      <c r="I722" s="220"/>
      <c r="J722" s="220"/>
      <c r="K722" s="220"/>
      <c r="L722" s="220"/>
      <c r="M722" s="220"/>
      <c r="N722" s="220">
        <v>200</v>
      </c>
      <c r="O722" s="220"/>
      <c r="P722" s="220"/>
      <c r="Q722" s="220"/>
      <c r="R722" s="220"/>
      <c r="S722" s="220"/>
      <c r="T722" s="220"/>
      <c r="U722" s="220"/>
      <c r="V722" s="220"/>
      <c r="W722" s="220">
        <v>200</v>
      </c>
      <c r="X722" s="220"/>
      <c r="Y722" s="569">
        <v>33782.5</v>
      </c>
    </row>
    <row r="723" spans="2:25" s="194" customFormat="1">
      <c r="B723" s="220" t="s">
        <v>276</v>
      </c>
      <c r="C723" s="220" t="s">
        <v>2698</v>
      </c>
      <c r="D723" s="220" t="s">
        <v>2699</v>
      </c>
      <c r="E723" s="220" t="s">
        <v>2700</v>
      </c>
      <c r="F723" s="220" t="s">
        <v>2514</v>
      </c>
      <c r="G723" s="220"/>
      <c r="H723" s="220"/>
      <c r="I723" s="220"/>
      <c r="J723" s="220"/>
      <c r="K723" s="220"/>
      <c r="L723" s="220"/>
      <c r="M723" s="220"/>
      <c r="N723" s="220">
        <v>240</v>
      </c>
      <c r="O723" s="220"/>
      <c r="P723" s="220"/>
      <c r="Q723" s="220"/>
      <c r="R723" s="220"/>
      <c r="S723" s="220"/>
      <c r="T723" s="220"/>
      <c r="U723" s="220"/>
      <c r="V723" s="220"/>
      <c r="W723" s="220">
        <v>240</v>
      </c>
      <c r="X723" s="220"/>
      <c r="Y723" s="569">
        <v>54879</v>
      </c>
    </row>
    <row r="724" spans="2:25" s="194" customFormat="1">
      <c r="B724" s="220" t="s">
        <v>276</v>
      </c>
      <c r="C724" s="220" t="s">
        <v>2567</v>
      </c>
      <c r="D724" s="220" t="s">
        <v>2568</v>
      </c>
      <c r="E724" s="220" t="s">
        <v>2701</v>
      </c>
      <c r="F724" s="220" t="s">
        <v>2514</v>
      </c>
      <c r="G724" s="220"/>
      <c r="H724" s="220"/>
      <c r="I724" s="220"/>
      <c r="J724" s="220"/>
      <c r="K724" s="220"/>
      <c r="L724" s="220"/>
      <c r="M724" s="220"/>
      <c r="N724" s="220">
        <v>60</v>
      </c>
      <c r="O724" s="220"/>
      <c r="P724" s="220"/>
      <c r="Q724" s="220"/>
      <c r="R724" s="220"/>
      <c r="S724" s="220"/>
      <c r="T724" s="220"/>
      <c r="U724" s="220"/>
      <c r="V724" s="220"/>
      <c r="W724" s="220">
        <v>60</v>
      </c>
      <c r="X724" s="220"/>
      <c r="Y724" s="569">
        <v>12492.1</v>
      </c>
    </row>
    <row r="725" spans="2:25" s="194" customFormat="1">
      <c r="B725" s="220" t="s">
        <v>276</v>
      </c>
      <c r="C725" s="220" t="s">
        <v>2702</v>
      </c>
      <c r="D725" s="220" t="s">
        <v>2703</v>
      </c>
      <c r="E725" s="220" t="s">
        <v>2704</v>
      </c>
      <c r="F725" s="220" t="s">
        <v>2514</v>
      </c>
      <c r="G725" s="220"/>
      <c r="H725" s="220"/>
      <c r="I725" s="220"/>
      <c r="J725" s="220"/>
      <c r="K725" s="220"/>
      <c r="L725" s="220"/>
      <c r="M725" s="220"/>
      <c r="N725" s="220">
        <v>240</v>
      </c>
      <c r="O725" s="220"/>
      <c r="P725" s="220"/>
      <c r="Q725" s="220"/>
      <c r="R725" s="220"/>
      <c r="S725" s="220"/>
      <c r="T725" s="220"/>
      <c r="U725" s="220"/>
      <c r="V725" s="220"/>
      <c r="W725" s="220">
        <v>240</v>
      </c>
      <c r="X725" s="220"/>
      <c r="Y725" s="569">
        <v>54879</v>
      </c>
    </row>
    <row r="726" spans="2:25" s="194" customFormat="1">
      <c r="B726" s="220" t="s">
        <v>276</v>
      </c>
      <c r="C726" s="220" t="s">
        <v>2705</v>
      </c>
      <c r="D726" s="220" t="s">
        <v>2706</v>
      </c>
      <c r="E726" s="220" t="s">
        <v>2707</v>
      </c>
      <c r="F726" s="220" t="s">
        <v>2514</v>
      </c>
      <c r="G726" s="220"/>
      <c r="H726" s="220"/>
      <c r="I726" s="220"/>
      <c r="J726" s="220"/>
      <c r="K726" s="220"/>
      <c r="L726" s="220"/>
      <c r="M726" s="220"/>
      <c r="N726" s="220">
        <v>240</v>
      </c>
      <c r="O726" s="220"/>
      <c r="P726" s="220"/>
      <c r="Q726" s="220"/>
      <c r="R726" s="220"/>
      <c r="S726" s="220"/>
      <c r="T726" s="220"/>
      <c r="U726" s="220"/>
      <c r="V726" s="220"/>
      <c r="W726" s="220">
        <v>240</v>
      </c>
      <c r="X726" s="220"/>
      <c r="Y726" s="569">
        <v>54879</v>
      </c>
    </row>
    <row r="727" spans="2:25" s="194" customFormat="1">
      <c r="B727" s="220" t="s">
        <v>276</v>
      </c>
      <c r="C727" s="220" t="s">
        <v>2708</v>
      </c>
      <c r="D727" s="220" t="s">
        <v>2709</v>
      </c>
      <c r="E727" s="220" t="s">
        <v>2710</v>
      </c>
      <c r="F727" s="220" t="s">
        <v>2514</v>
      </c>
      <c r="G727" s="220"/>
      <c r="H727" s="220"/>
      <c r="I727" s="220"/>
      <c r="J727" s="220"/>
      <c r="K727" s="220"/>
      <c r="L727" s="220"/>
      <c r="M727" s="220"/>
      <c r="N727" s="220">
        <v>200</v>
      </c>
      <c r="O727" s="220"/>
      <c r="P727" s="220"/>
      <c r="Q727" s="220"/>
      <c r="R727" s="220"/>
      <c r="S727" s="220"/>
      <c r="T727" s="220"/>
      <c r="U727" s="220"/>
      <c r="V727" s="220"/>
      <c r="W727" s="220">
        <v>200</v>
      </c>
      <c r="X727" s="220"/>
      <c r="Y727" s="569">
        <v>33782.5</v>
      </c>
    </row>
    <row r="728" spans="2:25" s="194" customFormat="1">
      <c r="B728" s="220" t="s">
        <v>276</v>
      </c>
      <c r="C728" s="220" t="s">
        <v>2711</v>
      </c>
      <c r="D728" s="220" t="s">
        <v>2712</v>
      </c>
      <c r="E728" s="220" t="s">
        <v>2713</v>
      </c>
      <c r="F728" s="220" t="s">
        <v>2514</v>
      </c>
      <c r="G728" s="220"/>
      <c r="H728" s="220"/>
      <c r="I728" s="220"/>
      <c r="J728" s="220"/>
      <c r="K728" s="220"/>
      <c r="L728" s="220"/>
      <c r="M728" s="220"/>
      <c r="N728" s="220">
        <v>200</v>
      </c>
      <c r="O728" s="220"/>
      <c r="P728" s="220"/>
      <c r="Q728" s="220"/>
      <c r="R728" s="220"/>
      <c r="S728" s="220"/>
      <c r="T728" s="220"/>
      <c r="U728" s="220"/>
      <c r="V728" s="220"/>
      <c r="W728" s="220">
        <v>200</v>
      </c>
      <c r="X728" s="220"/>
      <c r="Y728" s="569">
        <v>33106.86</v>
      </c>
    </row>
    <row r="729" spans="2:25" s="194" customFormat="1">
      <c r="B729" s="220" t="s">
        <v>276</v>
      </c>
      <c r="C729" s="220" t="s">
        <v>2714</v>
      </c>
      <c r="D729" s="220" t="s">
        <v>2715</v>
      </c>
      <c r="E729" s="220" t="s">
        <v>2716</v>
      </c>
      <c r="F729" s="220" t="s">
        <v>2514</v>
      </c>
      <c r="G729" s="220"/>
      <c r="H729" s="220"/>
      <c r="I729" s="220"/>
      <c r="J729" s="220"/>
      <c r="K729" s="220"/>
      <c r="L729" s="220"/>
      <c r="M729" s="220"/>
      <c r="N729" s="220">
        <v>240</v>
      </c>
      <c r="O729" s="220"/>
      <c r="P729" s="220"/>
      <c r="Q729" s="220"/>
      <c r="R729" s="220"/>
      <c r="S729" s="220"/>
      <c r="T729" s="220"/>
      <c r="U729" s="220"/>
      <c r="V729" s="220"/>
      <c r="W729" s="220">
        <v>240</v>
      </c>
      <c r="X729" s="220"/>
      <c r="Y729" s="569">
        <v>44505.599999999999</v>
      </c>
    </row>
    <row r="730" spans="2:25" s="194" customFormat="1">
      <c r="B730" s="220" t="s">
        <v>276</v>
      </c>
      <c r="C730" s="220" t="s">
        <v>2717</v>
      </c>
      <c r="D730" s="220" t="s">
        <v>2718</v>
      </c>
      <c r="E730" s="220" t="s">
        <v>2719</v>
      </c>
      <c r="F730" s="220" t="s">
        <v>2514</v>
      </c>
      <c r="G730" s="220"/>
      <c r="H730" s="220"/>
      <c r="I730" s="220"/>
      <c r="J730" s="220"/>
      <c r="K730" s="220"/>
      <c r="L730" s="220"/>
      <c r="M730" s="220"/>
      <c r="N730" s="220">
        <v>240</v>
      </c>
      <c r="O730" s="220"/>
      <c r="P730" s="220"/>
      <c r="Q730" s="220"/>
      <c r="R730" s="220"/>
      <c r="S730" s="220"/>
      <c r="T730" s="220"/>
      <c r="U730" s="220"/>
      <c r="V730" s="220"/>
      <c r="W730" s="220">
        <v>240</v>
      </c>
      <c r="X730" s="220"/>
      <c r="Y730" s="569">
        <v>54879</v>
      </c>
    </row>
    <row r="731" spans="2:25" s="194" customFormat="1">
      <c r="B731" s="220" t="s">
        <v>276</v>
      </c>
      <c r="C731" s="220" t="s">
        <v>2720</v>
      </c>
      <c r="D731" s="220" t="s">
        <v>2721</v>
      </c>
      <c r="E731" s="220" t="s">
        <v>2722</v>
      </c>
      <c r="F731" s="220" t="s">
        <v>2514</v>
      </c>
      <c r="G731" s="220"/>
      <c r="H731" s="220"/>
      <c r="I731" s="220"/>
      <c r="J731" s="220"/>
      <c r="K731" s="220"/>
      <c r="L731" s="220"/>
      <c r="M731" s="220"/>
      <c r="N731" s="220">
        <v>240</v>
      </c>
      <c r="O731" s="220"/>
      <c r="P731" s="220"/>
      <c r="Q731" s="220"/>
      <c r="R731" s="220"/>
      <c r="S731" s="220"/>
      <c r="T731" s="220"/>
      <c r="U731" s="220"/>
      <c r="V731" s="220"/>
      <c r="W731" s="220">
        <v>240</v>
      </c>
      <c r="X731" s="220"/>
      <c r="Y731" s="569">
        <v>44505.599999999999</v>
      </c>
    </row>
    <row r="732" spans="2:25" s="194" customFormat="1">
      <c r="B732" s="220" t="s">
        <v>276</v>
      </c>
      <c r="C732" s="220" t="s">
        <v>2723</v>
      </c>
      <c r="D732" s="220" t="s">
        <v>2724</v>
      </c>
      <c r="E732" s="220" t="s">
        <v>2725</v>
      </c>
      <c r="F732" s="220" t="s">
        <v>2514</v>
      </c>
      <c r="G732" s="220"/>
      <c r="H732" s="220"/>
      <c r="I732" s="220"/>
      <c r="J732" s="220"/>
      <c r="K732" s="220"/>
      <c r="L732" s="220"/>
      <c r="M732" s="220"/>
      <c r="N732" s="220">
        <v>240</v>
      </c>
      <c r="O732" s="220"/>
      <c r="P732" s="220"/>
      <c r="Q732" s="220"/>
      <c r="R732" s="220"/>
      <c r="S732" s="220"/>
      <c r="T732" s="220"/>
      <c r="U732" s="220"/>
      <c r="V732" s="220"/>
      <c r="W732" s="220">
        <v>240</v>
      </c>
      <c r="X732" s="220"/>
      <c r="Y732" s="569">
        <v>54879</v>
      </c>
    </row>
    <row r="733" spans="2:25" s="194" customFormat="1">
      <c r="B733" s="220" t="s">
        <v>276</v>
      </c>
      <c r="C733" s="220" t="s">
        <v>2726</v>
      </c>
      <c r="D733" s="220" t="s">
        <v>2727</v>
      </c>
      <c r="E733" s="220" t="s">
        <v>2728</v>
      </c>
      <c r="F733" s="220" t="s">
        <v>2514</v>
      </c>
      <c r="G733" s="220"/>
      <c r="H733" s="220"/>
      <c r="I733" s="220"/>
      <c r="J733" s="220"/>
      <c r="K733" s="220"/>
      <c r="L733" s="220"/>
      <c r="M733" s="220"/>
      <c r="N733" s="220">
        <v>240</v>
      </c>
      <c r="O733" s="220"/>
      <c r="P733" s="220"/>
      <c r="Q733" s="220"/>
      <c r="R733" s="220"/>
      <c r="S733" s="220"/>
      <c r="T733" s="220"/>
      <c r="U733" s="220"/>
      <c r="V733" s="220"/>
      <c r="W733" s="220">
        <v>240</v>
      </c>
      <c r="X733" s="220"/>
      <c r="Y733" s="569">
        <v>54879</v>
      </c>
    </row>
    <row r="734" spans="2:25" s="194" customFormat="1">
      <c r="B734" s="220" t="s">
        <v>276</v>
      </c>
      <c r="C734" s="220" t="s">
        <v>2729</v>
      </c>
      <c r="D734" s="220" t="s">
        <v>2730</v>
      </c>
      <c r="E734" s="220" t="s">
        <v>2731</v>
      </c>
      <c r="F734" s="220" t="s">
        <v>2514</v>
      </c>
      <c r="G734" s="220"/>
      <c r="H734" s="220"/>
      <c r="I734" s="220"/>
      <c r="J734" s="220"/>
      <c r="K734" s="220"/>
      <c r="L734" s="220"/>
      <c r="M734" s="220"/>
      <c r="N734" s="220">
        <v>240</v>
      </c>
      <c r="O734" s="220"/>
      <c r="P734" s="220"/>
      <c r="Q734" s="220"/>
      <c r="R734" s="220"/>
      <c r="S734" s="220"/>
      <c r="T734" s="220"/>
      <c r="U734" s="220"/>
      <c r="V734" s="220"/>
      <c r="W734" s="220">
        <v>240</v>
      </c>
      <c r="X734" s="220"/>
      <c r="Y734" s="569">
        <v>54879</v>
      </c>
    </row>
    <row r="735" spans="2:25" s="194" customFormat="1">
      <c r="B735" s="220" t="s">
        <v>276</v>
      </c>
      <c r="C735" s="220" t="s">
        <v>2732</v>
      </c>
      <c r="D735" s="220" t="s">
        <v>2733</v>
      </c>
      <c r="E735" s="220" t="s">
        <v>2734</v>
      </c>
      <c r="F735" s="220" t="s">
        <v>2514</v>
      </c>
      <c r="G735" s="220"/>
      <c r="H735" s="220"/>
      <c r="I735" s="220"/>
      <c r="J735" s="220"/>
      <c r="K735" s="220"/>
      <c r="L735" s="220"/>
      <c r="M735" s="220"/>
      <c r="N735" s="220">
        <v>240</v>
      </c>
      <c r="O735" s="220"/>
      <c r="P735" s="220"/>
      <c r="Q735" s="220"/>
      <c r="R735" s="220"/>
      <c r="S735" s="220"/>
      <c r="T735" s="220"/>
      <c r="U735" s="220"/>
      <c r="V735" s="220"/>
      <c r="W735" s="220">
        <v>240</v>
      </c>
      <c r="X735" s="220"/>
      <c r="Y735" s="569">
        <v>44505.599999999999</v>
      </c>
    </row>
    <row r="736" spans="2:25" s="194" customFormat="1">
      <c r="B736" s="220" t="s">
        <v>276</v>
      </c>
      <c r="C736" s="220" t="s">
        <v>2735</v>
      </c>
      <c r="D736" s="220" t="s">
        <v>2736</v>
      </c>
      <c r="E736" s="220" t="s">
        <v>2737</v>
      </c>
      <c r="F736" s="220" t="s">
        <v>2514</v>
      </c>
      <c r="G736" s="220"/>
      <c r="H736" s="220"/>
      <c r="I736" s="220"/>
      <c r="J736" s="220"/>
      <c r="K736" s="220"/>
      <c r="L736" s="220"/>
      <c r="M736" s="220"/>
      <c r="N736" s="220">
        <v>240</v>
      </c>
      <c r="O736" s="220"/>
      <c r="P736" s="220"/>
      <c r="Q736" s="220"/>
      <c r="R736" s="220"/>
      <c r="S736" s="220"/>
      <c r="T736" s="220"/>
      <c r="U736" s="220"/>
      <c r="V736" s="220"/>
      <c r="W736" s="220">
        <v>240</v>
      </c>
      <c r="X736" s="220"/>
      <c r="Y736" s="569">
        <v>54879</v>
      </c>
    </row>
    <row r="737" spans="2:25" s="194" customFormat="1">
      <c r="B737" s="220" t="s">
        <v>276</v>
      </c>
      <c r="C737" s="220" t="s">
        <v>2564</v>
      </c>
      <c r="D737" s="220" t="s">
        <v>2565</v>
      </c>
      <c r="E737" s="220" t="s">
        <v>2738</v>
      </c>
      <c r="F737" s="220" t="s">
        <v>2514</v>
      </c>
      <c r="G737" s="220"/>
      <c r="H737" s="220"/>
      <c r="I737" s="220"/>
      <c r="J737" s="220"/>
      <c r="K737" s="220"/>
      <c r="L737" s="220"/>
      <c r="M737" s="220"/>
      <c r="N737" s="220">
        <v>40</v>
      </c>
      <c r="O737" s="220"/>
      <c r="P737" s="220"/>
      <c r="Q737" s="220"/>
      <c r="R737" s="220"/>
      <c r="S737" s="220"/>
      <c r="T737" s="220"/>
      <c r="U737" s="220"/>
      <c r="V737" s="220"/>
      <c r="W737" s="220">
        <v>40</v>
      </c>
      <c r="X737" s="220"/>
      <c r="Y737" s="569">
        <v>10006</v>
      </c>
    </row>
    <row r="738" spans="2:25" s="194" customFormat="1">
      <c r="B738" s="220" t="s">
        <v>276</v>
      </c>
      <c r="C738" s="220" t="s">
        <v>2739</v>
      </c>
      <c r="D738" s="220" t="s">
        <v>2740</v>
      </c>
      <c r="E738" s="220" t="s">
        <v>2741</v>
      </c>
      <c r="F738" s="220" t="s">
        <v>2514</v>
      </c>
      <c r="G738" s="220"/>
      <c r="H738" s="220"/>
      <c r="I738" s="220"/>
      <c r="J738" s="220"/>
      <c r="K738" s="220"/>
      <c r="L738" s="220"/>
      <c r="M738" s="220"/>
      <c r="N738" s="220">
        <v>240</v>
      </c>
      <c r="O738" s="220"/>
      <c r="P738" s="220"/>
      <c r="Q738" s="220"/>
      <c r="R738" s="220"/>
      <c r="S738" s="220"/>
      <c r="T738" s="220"/>
      <c r="U738" s="220"/>
      <c r="V738" s="220"/>
      <c r="W738" s="220">
        <v>240</v>
      </c>
      <c r="X738" s="220"/>
      <c r="Y738" s="569">
        <v>52049.100000000006</v>
      </c>
    </row>
    <row r="739" spans="2:25" s="194" customFormat="1">
      <c r="B739" s="220" t="s">
        <v>276</v>
      </c>
      <c r="C739" s="220" t="s">
        <v>2742</v>
      </c>
      <c r="D739" s="220" t="s">
        <v>2743</v>
      </c>
      <c r="E739" s="220" t="s">
        <v>2744</v>
      </c>
      <c r="F739" s="220" t="s">
        <v>2514</v>
      </c>
      <c r="G739" s="220"/>
      <c r="H739" s="220"/>
      <c r="I739" s="220"/>
      <c r="J739" s="220"/>
      <c r="K739" s="220"/>
      <c r="L739" s="220">
        <v>240</v>
      </c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>
        <v>240</v>
      </c>
      <c r="Y739" s="569">
        <v>24452.5</v>
      </c>
    </row>
    <row r="740" spans="2:25" s="194" customFormat="1">
      <c r="B740" s="220" t="s">
        <v>276</v>
      </c>
      <c r="C740" s="220" t="s">
        <v>2745</v>
      </c>
      <c r="D740" s="220" t="s">
        <v>2746</v>
      </c>
      <c r="E740" s="220" t="s">
        <v>2747</v>
      </c>
      <c r="F740" s="220" t="s">
        <v>2514</v>
      </c>
      <c r="G740" s="220"/>
      <c r="H740" s="220"/>
      <c r="I740" s="220"/>
      <c r="J740" s="220"/>
      <c r="K740" s="220"/>
      <c r="L740" s="220">
        <v>480</v>
      </c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>
        <v>480</v>
      </c>
      <c r="Y740" s="569">
        <v>27857.219999999998</v>
      </c>
    </row>
    <row r="741" spans="2:25" s="194" customFormat="1">
      <c r="B741" s="220" t="s">
        <v>276</v>
      </c>
      <c r="C741" s="220" t="s">
        <v>2748</v>
      </c>
      <c r="D741" s="220" t="s">
        <v>2749</v>
      </c>
      <c r="E741" s="220" t="s">
        <v>2750</v>
      </c>
      <c r="F741" s="220" t="s">
        <v>2514</v>
      </c>
      <c r="G741" s="220"/>
      <c r="H741" s="220"/>
      <c r="I741" s="220"/>
      <c r="J741" s="220"/>
      <c r="K741" s="220"/>
      <c r="L741" s="220">
        <v>160</v>
      </c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>
        <v>160</v>
      </c>
      <c r="Y741" s="569">
        <v>8047.6399999999994</v>
      </c>
    </row>
    <row r="742" spans="2:25" s="194" customFormat="1">
      <c r="B742" s="220" t="s">
        <v>276</v>
      </c>
      <c r="C742" s="220" t="s">
        <v>2751</v>
      </c>
      <c r="D742" s="220" t="s">
        <v>2752</v>
      </c>
      <c r="E742" s="220" t="s">
        <v>2753</v>
      </c>
      <c r="F742" s="220" t="s">
        <v>2514</v>
      </c>
      <c r="G742" s="220"/>
      <c r="H742" s="220"/>
      <c r="I742" s="220"/>
      <c r="J742" s="220"/>
      <c r="K742" s="220"/>
      <c r="L742" s="220">
        <v>160</v>
      </c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>
        <v>160</v>
      </c>
      <c r="Y742" s="569">
        <v>15000</v>
      </c>
    </row>
    <row r="743" spans="2:25" s="194" customFormat="1">
      <c r="B743" s="220" t="s">
        <v>276</v>
      </c>
      <c r="C743" s="220" t="s">
        <v>2754</v>
      </c>
      <c r="D743" s="220" t="s">
        <v>2755</v>
      </c>
      <c r="E743" s="220" t="s">
        <v>2756</v>
      </c>
      <c r="F743" s="220" t="s">
        <v>2514</v>
      </c>
      <c r="G743" s="220"/>
      <c r="H743" s="220"/>
      <c r="I743" s="220"/>
      <c r="J743" s="220"/>
      <c r="K743" s="220"/>
      <c r="L743" s="220">
        <v>480</v>
      </c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>
        <v>480</v>
      </c>
      <c r="Y743" s="569">
        <v>51179.640000000007</v>
      </c>
    </row>
    <row r="744" spans="2:25" s="194" customFormat="1">
      <c r="B744" s="220" t="s">
        <v>276</v>
      </c>
      <c r="C744" s="220" t="s">
        <v>2757</v>
      </c>
      <c r="D744" s="220" t="s">
        <v>2758</v>
      </c>
      <c r="E744" s="220" t="s">
        <v>2759</v>
      </c>
      <c r="F744" s="220" t="s">
        <v>2514</v>
      </c>
      <c r="G744" s="220"/>
      <c r="H744" s="220"/>
      <c r="I744" s="220"/>
      <c r="J744" s="220"/>
      <c r="K744" s="220"/>
      <c r="L744" s="220">
        <v>480</v>
      </c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>
        <v>480</v>
      </c>
      <c r="Y744" s="569">
        <v>51179.640000000007</v>
      </c>
    </row>
    <row r="745" spans="2:25" s="194" customFormat="1">
      <c r="B745" s="220" t="s">
        <v>276</v>
      </c>
      <c r="C745" s="220" t="s">
        <v>2545</v>
      </c>
      <c r="D745" s="220" t="s">
        <v>2546</v>
      </c>
      <c r="E745" s="220" t="s">
        <v>2595</v>
      </c>
      <c r="F745" s="220" t="s">
        <v>2514</v>
      </c>
      <c r="G745" s="220"/>
      <c r="H745" s="220"/>
      <c r="I745" s="220"/>
      <c r="J745" s="220"/>
      <c r="K745" s="220"/>
      <c r="L745" s="220">
        <v>80</v>
      </c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>
        <v>80</v>
      </c>
      <c r="Y745" s="569">
        <v>15337.55</v>
      </c>
    </row>
    <row r="746" spans="2:25" s="194" customFormat="1">
      <c r="B746" s="220" t="s">
        <v>276</v>
      </c>
      <c r="C746" s="220" t="s">
        <v>2760</v>
      </c>
      <c r="D746" s="220" t="s">
        <v>2761</v>
      </c>
      <c r="E746" s="220" t="s">
        <v>2762</v>
      </c>
      <c r="F746" s="220" t="s">
        <v>2514</v>
      </c>
      <c r="G746" s="220"/>
      <c r="H746" s="220"/>
      <c r="I746" s="220"/>
      <c r="J746" s="220"/>
      <c r="K746" s="220"/>
      <c r="L746" s="220">
        <v>480</v>
      </c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>
        <v>480</v>
      </c>
      <c r="Y746" s="569">
        <v>27857.219999999998</v>
      </c>
    </row>
    <row r="747" spans="2:25" s="194" customFormat="1">
      <c r="B747" s="220" t="s">
        <v>276</v>
      </c>
      <c r="C747" s="220" t="s">
        <v>2763</v>
      </c>
      <c r="D747" s="220" t="s">
        <v>2764</v>
      </c>
      <c r="E747" s="220" t="s">
        <v>2765</v>
      </c>
      <c r="F747" s="220" t="s">
        <v>2514</v>
      </c>
      <c r="G747" s="220"/>
      <c r="H747" s="220"/>
      <c r="I747" s="220"/>
      <c r="J747" s="220"/>
      <c r="K747" s="220"/>
      <c r="L747" s="220">
        <v>480</v>
      </c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>
        <v>480</v>
      </c>
      <c r="Y747" s="569">
        <v>66842.100000000006</v>
      </c>
    </row>
    <row r="748" spans="2:25" s="194" customFormat="1">
      <c r="B748" s="220" t="s">
        <v>276</v>
      </c>
      <c r="C748" s="220" t="s">
        <v>2766</v>
      </c>
      <c r="D748" s="220" t="s">
        <v>2767</v>
      </c>
      <c r="E748" s="220" t="s">
        <v>2768</v>
      </c>
      <c r="F748" s="220" t="s">
        <v>2514</v>
      </c>
      <c r="G748" s="220"/>
      <c r="H748" s="220"/>
      <c r="I748" s="220"/>
      <c r="J748" s="220"/>
      <c r="K748" s="220"/>
      <c r="L748" s="220">
        <v>480</v>
      </c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>
        <v>480</v>
      </c>
      <c r="Y748" s="569">
        <v>27857.219999999998</v>
      </c>
    </row>
    <row r="749" spans="2:25" s="194" customFormat="1">
      <c r="B749" s="220" t="s">
        <v>276</v>
      </c>
      <c r="C749" s="220" t="s">
        <v>2769</v>
      </c>
      <c r="D749" s="220" t="s">
        <v>2770</v>
      </c>
      <c r="E749" s="220" t="s">
        <v>2771</v>
      </c>
      <c r="F749" s="220" t="s">
        <v>2514</v>
      </c>
      <c r="G749" s="220"/>
      <c r="H749" s="220"/>
      <c r="I749" s="220"/>
      <c r="J749" s="220"/>
      <c r="K749" s="220"/>
      <c r="L749" s="220">
        <v>480</v>
      </c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>
        <v>480</v>
      </c>
      <c r="Y749" s="569">
        <v>27857.219999999998</v>
      </c>
    </row>
    <row r="750" spans="2:25" s="194" customFormat="1">
      <c r="B750" s="220" t="s">
        <v>276</v>
      </c>
      <c r="C750" s="220" t="s">
        <v>2772</v>
      </c>
      <c r="D750" s="220" t="s">
        <v>2773</v>
      </c>
      <c r="E750" s="220" t="s">
        <v>2774</v>
      </c>
      <c r="F750" s="220" t="s">
        <v>2514</v>
      </c>
      <c r="G750" s="220"/>
      <c r="H750" s="220"/>
      <c r="I750" s="220"/>
      <c r="J750" s="220"/>
      <c r="K750" s="220"/>
      <c r="L750" s="220">
        <v>480</v>
      </c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>
        <v>480</v>
      </c>
      <c r="Y750" s="569">
        <v>28633.8</v>
      </c>
    </row>
    <row r="751" spans="2:25" s="194" customFormat="1">
      <c r="B751" s="220" t="s">
        <v>276</v>
      </c>
      <c r="C751" s="220" t="s">
        <v>2775</v>
      </c>
      <c r="D751" s="220" t="s">
        <v>2776</v>
      </c>
      <c r="E751" s="220" t="s">
        <v>2777</v>
      </c>
      <c r="F751" s="220" t="s">
        <v>2514</v>
      </c>
      <c r="G751" s="220"/>
      <c r="H751" s="220"/>
      <c r="I751" s="220"/>
      <c r="J751" s="220"/>
      <c r="K751" s="220"/>
      <c r="L751" s="220">
        <v>480</v>
      </c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>
        <v>480</v>
      </c>
      <c r="Y751" s="569">
        <v>27857.219999999998</v>
      </c>
    </row>
    <row r="752" spans="2:25" s="194" customFormat="1">
      <c r="B752" s="220" t="s">
        <v>276</v>
      </c>
      <c r="C752" s="220" t="s">
        <v>2778</v>
      </c>
      <c r="D752" s="220" t="s">
        <v>2779</v>
      </c>
      <c r="E752" s="220" t="s">
        <v>2780</v>
      </c>
      <c r="F752" s="220" t="s">
        <v>2514</v>
      </c>
      <c r="G752" s="220"/>
      <c r="H752" s="220"/>
      <c r="I752" s="220"/>
      <c r="J752" s="220"/>
      <c r="K752" s="220"/>
      <c r="L752" s="220">
        <v>480</v>
      </c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>
        <v>480</v>
      </c>
      <c r="Y752" s="569">
        <v>66842.100000000006</v>
      </c>
    </row>
    <row r="753" spans="2:25" s="194" customFormat="1">
      <c r="B753" s="220" t="s">
        <v>276</v>
      </c>
      <c r="C753" s="220" t="s">
        <v>2781</v>
      </c>
      <c r="D753" s="220" t="s">
        <v>2782</v>
      </c>
      <c r="E753" s="220" t="s">
        <v>2783</v>
      </c>
      <c r="F753" s="220" t="s">
        <v>2514</v>
      </c>
      <c r="G753" s="220"/>
      <c r="H753" s="220"/>
      <c r="I753" s="220"/>
      <c r="J753" s="220"/>
      <c r="K753" s="220"/>
      <c r="L753" s="220">
        <v>480</v>
      </c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>
        <v>480</v>
      </c>
      <c r="Y753" s="569">
        <v>51179.640000000007</v>
      </c>
    </row>
    <row r="754" spans="2:25" s="194" customFormat="1">
      <c r="B754" s="220" t="s">
        <v>276</v>
      </c>
      <c r="C754" s="220" t="s">
        <v>2784</v>
      </c>
      <c r="D754" s="220" t="s">
        <v>2785</v>
      </c>
      <c r="E754" s="220" t="s">
        <v>2786</v>
      </c>
      <c r="F754" s="220" t="s">
        <v>2514</v>
      </c>
      <c r="G754" s="220"/>
      <c r="H754" s="220"/>
      <c r="I754" s="220"/>
      <c r="J754" s="220"/>
      <c r="K754" s="220"/>
      <c r="L754" s="220">
        <v>480</v>
      </c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>
        <v>480</v>
      </c>
      <c r="Y754" s="569">
        <v>52885.62000000001</v>
      </c>
    </row>
    <row r="755" spans="2:25" s="194" customFormat="1">
      <c r="B755" s="220" t="s">
        <v>276</v>
      </c>
      <c r="C755" s="220" t="s">
        <v>2787</v>
      </c>
      <c r="D755" s="220" t="s">
        <v>2788</v>
      </c>
      <c r="E755" s="220" t="s">
        <v>2789</v>
      </c>
      <c r="F755" s="220" t="s">
        <v>2514</v>
      </c>
      <c r="G755" s="220"/>
      <c r="H755" s="220"/>
      <c r="I755" s="220"/>
      <c r="J755" s="220"/>
      <c r="K755" s="220"/>
      <c r="L755" s="220">
        <v>480</v>
      </c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>
        <v>480</v>
      </c>
      <c r="Y755" s="569">
        <v>92025.3</v>
      </c>
    </row>
    <row r="756" spans="2:25" s="194" customFormat="1">
      <c r="B756" s="220" t="s">
        <v>276</v>
      </c>
      <c r="C756" s="220" t="s">
        <v>2790</v>
      </c>
      <c r="D756" s="220" t="s">
        <v>2791</v>
      </c>
      <c r="E756" s="220" t="s">
        <v>2792</v>
      </c>
      <c r="F756" s="220" t="s">
        <v>2514</v>
      </c>
      <c r="G756" s="220"/>
      <c r="H756" s="220"/>
      <c r="I756" s="220"/>
      <c r="J756" s="220"/>
      <c r="K756" s="220"/>
      <c r="L756" s="220">
        <v>480</v>
      </c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>
        <v>480</v>
      </c>
      <c r="Y756" s="569">
        <v>38303.519999999997</v>
      </c>
    </row>
    <row r="757" spans="2:25" s="194" customFormat="1">
      <c r="B757" s="220" t="s">
        <v>276</v>
      </c>
      <c r="C757" s="220" t="s">
        <v>2793</v>
      </c>
      <c r="D757" s="220" t="s">
        <v>2794</v>
      </c>
      <c r="E757" s="220" t="s">
        <v>2795</v>
      </c>
      <c r="F757" s="220" t="s">
        <v>2514</v>
      </c>
      <c r="G757" s="220"/>
      <c r="H757" s="220"/>
      <c r="I757" s="220"/>
      <c r="J757" s="220"/>
      <c r="K757" s="220"/>
      <c r="L757" s="220">
        <v>480</v>
      </c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>
        <v>480</v>
      </c>
      <c r="Y757" s="569">
        <v>38303.519999999997</v>
      </c>
    </row>
    <row r="758" spans="2:25" s="194" customFormat="1">
      <c r="B758" s="220" t="s">
        <v>276</v>
      </c>
      <c r="C758" s="220" t="s">
        <v>2796</v>
      </c>
      <c r="D758" s="220" t="s">
        <v>2797</v>
      </c>
      <c r="E758" s="220" t="s">
        <v>2798</v>
      </c>
      <c r="F758" s="220" t="s">
        <v>2514</v>
      </c>
      <c r="G758" s="220"/>
      <c r="H758" s="220"/>
      <c r="I758" s="220"/>
      <c r="J758" s="220"/>
      <c r="K758" s="220"/>
      <c r="L758" s="220">
        <v>400</v>
      </c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>
        <v>400</v>
      </c>
      <c r="Y758" s="569">
        <v>27857.219999999998</v>
      </c>
    </row>
    <row r="759" spans="2:25" s="194" customFormat="1">
      <c r="B759" s="220" t="s">
        <v>276</v>
      </c>
      <c r="C759" s="220" t="s">
        <v>2799</v>
      </c>
      <c r="D759" s="220" t="s">
        <v>2800</v>
      </c>
      <c r="E759" s="220" t="s">
        <v>2801</v>
      </c>
      <c r="F759" s="220" t="s">
        <v>2514</v>
      </c>
      <c r="G759" s="220"/>
      <c r="H759" s="220"/>
      <c r="I759" s="220"/>
      <c r="J759" s="220"/>
      <c r="K759" s="220"/>
      <c r="L759" s="220">
        <v>480</v>
      </c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>
        <v>480</v>
      </c>
      <c r="Y759" s="569">
        <v>38303.519999999997</v>
      </c>
    </row>
    <row r="760" spans="2:25" s="194" customFormat="1">
      <c r="B760" s="220" t="s">
        <v>276</v>
      </c>
      <c r="C760" s="220" t="s">
        <v>2802</v>
      </c>
      <c r="D760" s="220" t="s">
        <v>2803</v>
      </c>
      <c r="E760" s="220" t="s">
        <v>2804</v>
      </c>
      <c r="F760" s="220" t="s">
        <v>2514</v>
      </c>
      <c r="G760" s="220"/>
      <c r="H760" s="220"/>
      <c r="I760" s="220"/>
      <c r="J760" s="220"/>
      <c r="K760" s="220"/>
      <c r="L760" s="220">
        <v>480</v>
      </c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>
        <v>480</v>
      </c>
      <c r="Y760" s="569">
        <v>127912.74000000002</v>
      </c>
    </row>
    <row r="761" spans="2:25" s="194" customFormat="1">
      <c r="B761" s="220" t="s">
        <v>276</v>
      </c>
      <c r="C761" s="220" t="s">
        <v>2805</v>
      </c>
      <c r="D761" s="220" t="s">
        <v>2806</v>
      </c>
      <c r="E761" s="220" t="s">
        <v>2807</v>
      </c>
      <c r="F761" s="220" t="s">
        <v>2514</v>
      </c>
      <c r="G761" s="220"/>
      <c r="H761" s="220"/>
      <c r="I761" s="220"/>
      <c r="J761" s="220"/>
      <c r="K761" s="220"/>
      <c r="L761" s="220">
        <v>240</v>
      </c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>
        <v>240</v>
      </c>
      <c r="Y761" s="569">
        <v>25589.82</v>
      </c>
    </row>
    <row r="762" spans="2:25" s="194" customFormat="1">
      <c r="B762" s="220" t="s">
        <v>276</v>
      </c>
      <c r="C762" s="220" t="s">
        <v>2808</v>
      </c>
      <c r="D762" s="220" t="s">
        <v>2809</v>
      </c>
      <c r="E762" s="220" t="s">
        <v>2810</v>
      </c>
      <c r="F762" s="220" t="s">
        <v>2514</v>
      </c>
      <c r="G762" s="220"/>
      <c r="H762" s="220"/>
      <c r="I762" s="220"/>
      <c r="J762" s="220"/>
      <c r="K762" s="220"/>
      <c r="L762" s="220">
        <v>480</v>
      </c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>
        <v>480</v>
      </c>
      <c r="Y762" s="569">
        <v>28089.359999999997</v>
      </c>
    </row>
    <row r="763" spans="2:25" s="194" customFormat="1">
      <c r="B763" s="220" t="s">
        <v>276</v>
      </c>
      <c r="C763" s="220" t="s">
        <v>2811</v>
      </c>
      <c r="D763" s="220" t="s">
        <v>2812</v>
      </c>
      <c r="E763" s="220" t="s">
        <v>2813</v>
      </c>
      <c r="F763" s="220" t="s">
        <v>2514</v>
      </c>
      <c r="G763" s="220"/>
      <c r="H763" s="220"/>
      <c r="I763" s="220"/>
      <c r="J763" s="220"/>
      <c r="K763" s="220"/>
      <c r="L763" s="220">
        <v>480</v>
      </c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>
        <v>480</v>
      </c>
      <c r="Y763" s="569">
        <v>28089.359999999997</v>
      </c>
    </row>
    <row r="764" spans="2:25" s="194" customFormat="1">
      <c r="B764" s="220" t="s">
        <v>276</v>
      </c>
      <c r="C764" s="220" t="s">
        <v>2814</v>
      </c>
      <c r="D764" s="220" t="s">
        <v>2815</v>
      </c>
      <c r="E764" s="220" t="s">
        <v>2816</v>
      </c>
      <c r="F764" s="220" t="s">
        <v>2514</v>
      </c>
      <c r="G764" s="220"/>
      <c r="H764" s="220"/>
      <c r="I764" s="220"/>
      <c r="J764" s="220"/>
      <c r="K764" s="220"/>
      <c r="L764" s="220">
        <v>480</v>
      </c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>
        <v>480</v>
      </c>
      <c r="Y764" s="569">
        <v>28321.509999999995</v>
      </c>
    </row>
    <row r="765" spans="2:25" s="194" customFormat="1">
      <c r="B765" s="220" t="s">
        <v>276</v>
      </c>
      <c r="C765" s="220" t="s">
        <v>2817</v>
      </c>
      <c r="D765" s="220" t="s">
        <v>2818</v>
      </c>
      <c r="E765" s="220" t="s">
        <v>2819</v>
      </c>
      <c r="F765" s="220" t="s">
        <v>2514</v>
      </c>
      <c r="G765" s="220"/>
      <c r="H765" s="220"/>
      <c r="I765" s="220"/>
      <c r="J765" s="220"/>
      <c r="K765" s="220"/>
      <c r="L765" s="220">
        <v>480</v>
      </c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>
        <v>480</v>
      </c>
      <c r="Y765" s="569">
        <v>51179.640000000007</v>
      </c>
    </row>
    <row r="766" spans="2:25" s="194" customFormat="1">
      <c r="B766" s="220" t="s">
        <v>276</v>
      </c>
      <c r="C766" s="220" t="s">
        <v>2820</v>
      </c>
      <c r="D766" s="220" t="s">
        <v>2821</v>
      </c>
      <c r="E766" s="220" t="s">
        <v>2822</v>
      </c>
      <c r="F766" s="220" t="s">
        <v>2514</v>
      </c>
      <c r="G766" s="220"/>
      <c r="H766" s="220"/>
      <c r="I766" s="220"/>
      <c r="J766" s="220"/>
      <c r="K766" s="220"/>
      <c r="L766" s="220">
        <v>160</v>
      </c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>
        <v>160</v>
      </c>
      <c r="Y766" s="569">
        <v>10253.9</v>
      </c>
    </row>
    <row r="767" spans="2:25" s="194" customFormat="1">
      <c r="B767" s="220" t="s">
        <v>276</v>
      </c>
      <c r="C767" s="220" t="s">
        <v>2823</v>
      </c>
      <c r="D767" s="220" t="s">
        <v>2824</v>
      </c>
      <c r="E767" s="220" t="s">
        <v>2825</v>
      </c>
      <c r="F767" s="220" t="s">
        <v>2514</v>
      </c>
      <c r="G767" s="220"/>
      <c r="H767" s="220"/>
      <c r="I767" s="220"/>
      <c r="J767" s="220"/>
      <c r="K767" s="220"/>
      <c r="L767" s="220">
        <v>320</v>
      </c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>
        <v>320</v>
      </c>
      <c r="Y767" s="569">
        <v>27857.219999999998</v>
      </c>
    </row>
    <row r="768" spans="2:25" s="194" customFormat="1">
      <c r="B768" s="220" t="s">
        <v>276</v>
      </c>
      <c r="C768" s="220" t="s">
        <v>2826</v>
      </c>
      <c r="D768" s="220" t="s">
        <v>2827</v>
      </c>
      <c r="E768" s="220" t="s">
        <v>2828</v>
      </c>
      <c r="F768" s="220" t="s">
        <v>2514</v>
      </c>
      <c r="G768" s="220"/>
      <c r="H768" s="220"/>
      <c r="I768" s="220"/>
      <c r="J768" s="220"/>
      <c r="K768" s="220"/>
      <c r="L768" s="220">
        <v>480</v>
      </c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>
        <v>480</v>
      </c>
      <c r="Y768" s="569">
        <v>52032.640000000007</v>
      </c>
    </row>
    <row r="769" spans="2:25" s="194" customFormat="1">
      <c r="B769" s="220" t="s">
        <v>276</v>
      </c>
      <c r="C769" s="220" t="s">
        <v>2829</v>
      </c>
      <c r="D769" s="220" t="s">
        <v>2830</v>
      </c>
      <c r="E769" s="220" t="s">
        <v>2831</v>
      </c>
      <c r="F769" s="220" t="s">
        <v>2514</v>
      </c>
      <c r="G769" s="220"/>
      <c r="H769" s="220"/>
      <c r="I769" s="220"/>
      <c r="J769" s="220"/>
      <c r="K769" s="220"/>
      <c r="L769" s="220">
        <v>480</v>
      </c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>
        <v>480</v>
      </c>
      <c r="Y769" s="569">
        <v>28785.799999999996</v>
      </c>
    </row>
    <row r="770" spans="2:25" s="194" customFormat="1">
      <c r="B770" s="220" t="s">
        <v>276</v>
      </c>
      <c r="C770" s="220" t="s">
        <v>2832</v>
      </c>
      <c r="D770" s="220" t="s">
        <v>2833</v>
      </c>
      <c r="E770" s="220" t="s">
        <v>2834</v>
      </c>
      <c r="F770" s="220" t="s">
        <v>2514</v>
      </c>
      <c r="G770" s="220"/>
      <c r="H770" s="220"/>
      <c r="I770" s="220"/>
      <c r="J770" s="220"/>
      <c r="K770" s="220"/>
      <c r="L770" s="220">
        <v>160</v>
      </c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>
        <v>160</v>
      </c>
      <c r="Y770" s="569">
        <v>15000</v>
      </c>
    </row>
    <row r="771" spans="2:25" s="194" customFormat="1">
      <c r="B771" s="220" t="s">
        <v>276</v>
      </c>
      <c r="C771" s="220" t="s">
        <v>2835</v>
      </c>
      <c r="D771" s="220" t="s">
        <v>2836</v>
      </c>
      <c r="E771" s="220" t="s">
        <v>2837</v>
      </c>
      <c r="F771" s="220" t="s">
        <v>2514</v>
      </c>
      <c r="G771" s="220"/>
      <c r="H771" s="220"/>
      <c r="I771" s="220"/>
      <c r="J771" s="220"/>
      <c r="K771" s="220"/>
      <c r="L771" s="220">
        <v>480</v>
      </c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>
        <v>480</v>
      </c>
      <c r="Y771" s="569">
        <v>51179.640000000007</v>
      </c>
    </row>
    <row r="772" spans="2:25" s="194" customFormat="1">
      <c r="B772" s="220" t="s">
        <v>276</v>
      </c>
      <c r="C772" s="220" t="s">
        <v>2567</v>
      </c>
      <c r="D772" s="220" t="s">
        <v>2568</v>
      </c>
      <c r="E772" s="220" t="s">
        <v>2701</v>
      </c>
      <c r="F772" s="220" t="s">
        <v>2514</v>
      </c>
      <c r="G772" s="220"/>
      <c r="H772" s="220"/>
      <c r="I772" s="220"/>
      <c r="J772" s="220"/>
      <c r="K772" s="220"/>
      <c r="L772" s="220">
        <v>400</v>
      </c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>
        <v>400</v>
      </c>
      <c r="Y772" s="569">
        <v>72342.11</v>
      </c>
    </row>
    <row r="773" spans="2:25" s="194" customFormat="1">
      <c r="B773" s="220" t="s">
        <v>276</v>
      </c>
      <c r="C773" s="220" t="s">
        <v>2838</v>
      </c>
      <c r="D773" s="220" t="s">
        <v>2839</v>
      </c>
      <c r="E773" s="220" t="s">
        <v>2840</v>
      </c>
      <c r="F773" s="220" t="s">
        <v>2514</v>
      </c>
      <c r="G773" s="220"/>
      <c r="H773" s="220"/>
      <c r="I773" s="220"/>
      <c r="J773" s="220"/>
      <c r="K773" s="220"/>
      <c r="L773" s="220">
        <v>480</v>
      </c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>
        <v>480</v>
      </c>
      <c r="Y773" s="569">
        <v>92025.3</v>
      </c>
    </row>
    <row r="774" spans="2:25" s="194" customFormat="1">
      <c r="B774" s="430" t="s">
        <v>276</v>
      </c>
      <c r="C774" s="570" t="s">
        <v>2906</v>
      </c>
      <c r="D774" s="571" t="s">
        <v>2907</v>
      </c>
      <c r="E774" s="572" t="s">
        <v>2908</v>
      </c>
      <c r="F774" s="431" t="s">
        <v>2900</v>
      </c>
      <c r="G774" s="463"/>
      <c r="H774" s="463"/>
      <c r="I774" s="463"/>
      <c r="J774" s="463">
        <v>1</v>
      </c>
      <c r="K774" s="463">
        <v>0</v>
      </c>
      <c r="L774" s="463">
        <v>0</v>
      </c>
      <c r="M774" s="463"/>
      <c r="N774" s="463"/>
      <c r="O774" s="463"/>
      <c r="P774" s="463"/>
      <c r="Q774" s="463"/>
      <c r="R774" s="463"/>
      <c r="S774" s="463"/>
      <c r="T774" s="463"/>
      <c r="U774" s="463"/>
      <c r="V774" s="463">
        <v>1</v>
      </c>
      <c r="W774" s="463">
        <v>0</v>
      </c>
      <c r="X774" s="463">
        <v>0</v>
      </c>
      <c r="Y774" s="254">
        <v>132362.71</v>
      </c>
    </row>
    <row r="775" spans="2:25" s="194" customFormat="1">
      <c r="B775" s="430" t="s">
        <v>276</v>
      </c>
      <c r="C775" s="571" t="s">
        <v>2909</v>
      </c>
      <c r="D775" s="570" t="s">
        <v>2910</v>
      </c>
      <c r="E775" s="573" t="s">
        <v>2911</v>
      </c>
      <c r="F775" s="431" t="s">
        <v>2900</v>
      </c>
      <c r="G775" s="463"/>
      <c r="H775" s="463"/>
      <c r="I775" s="463"/>
      <c r="J775" s="463"/>
      <c r="K775" s="463"/>
      <c r="L775" s="463"/>
      <c r="M775" s="463"/>
      <c r="N775" s="463"/>
      <c r="O775" s="463"/>
      <c r="P775" s="463"/>
      <c r="Q775" s="463"/>
      <c r="R775" s="463"/>
      <c r="S775" s="463">
        <v>1</v>
      </c>
      <c r="T775" s="463">
        <v>0</v>
      </c>
      <c r="U775" s="463">
        <v>0</v>
      </c>
      <c r="V775" s="463"/>
      <c r="W775" s="463">
        <v>0</v>
      </c>
      <c r="X775" s="463">
        <v>0</v>
      </c>
      <c r="Y775" s="254">
        <v>39147.660000000003</v>
      </c>
    </row>
    <row r="776" spans="2:25" s="194" customFormat="1">
      <c r="B776" s="430" t="s">
        <v>276</v>
      </c>
      <c r="C776" s="571" t="s">
        <v>2897</v>
      </c>
      <c r="D776" s="570" t="s">
        <v>2898</v>
      </c>
      <c r="E776" s="573" t="s">
        <v>2899</v>
      </c>
      <c r="F776" s="431" t="s">
        <v>2900</v>
      </c>
      <c r="G776" s="463"/>
      <c r="H776" s="463"/>
      <c r="I776" s="463"/>
      <c r="J776" s="463">
        <v>1</v>
      </c>
      <c r="K776" s="463">
        <v>0</v>
      </c>
      <c r="L776" s="463">
        <v>0</v>
      </c>
      <c r="M776" s="463"/>
      <c r="N776" s="463"/>
      <c r="O776" s="463"/>
      <c r="P776" s="463"/>
      <c r="Q776" s="463"/>
      <c r="R776" s="463"/>
      <c r="S776" s="463"/>
      <c r="T776" s="463"/>
      <c r="U776" s="463"/>
      <c r="V776" s="463">
        <v>1</v>
      </c>
      <c r="W776" s="463">
        <v>0</v>
      </c>
      <c r="X776" s="463">
        <v>0</v>
      </c>
      <c r="Y776" s="254">
        <v>114952.19</v>
      </c>
    </row>
    <row r="777" spans="2:25" s="194" customFormat="1">
      <c r="B777" s="430" t="s">
        <v>276</v>
      </c>
      <c r="C777" s="571" t="s">
        <v>2902</v>
      </c>
      <c r="D777" s="570" t="s">
        <v>2903</v>
      </c>
      <c r="E777" s="573" t="s">
        <v>2904</v>
      </c>
      <c r="F777" s="431" t="s">
        <v>2900</v>
      </c>
      <c r="G777" s="463"/>
      <c r="H777" s="463"/>
      <c r="I777" s="463"/>
      <c r="J777" s="463">
        <v>1</v>
      </c>
      <c r="K777" s="463">
        <v>0</v>
      </c>
      <c r="L777" s="463">
        <v>0</v>
      </c>
      <c r="M777" s="463"/>
      <c r="N777" s="463"/>
      <c r="O777" s="463"/>
      <c r="P777" s="463"/>
      <c r="Q777" s="463"/>
      <c r="R777" s="463"/>
      <c r="S777" s="463"/>
      <c r="T777" s="463"/>
      <c r="U777" s="463"/>
      <c r="V777" s="463">
        <v>1</v>
      </c>
      <c r="W777" s="463">
        <v>0</v>
      </c>
      <c r="X777" s="463">
        <v>0</v>
      </c>
      <c r="Y777" s="254">
        <v>114952.17</v>
      </c>
    </row>
    <row r="778" spans="2:25" s="194" customFormat="1">
      <c r="B778" s="430" t="s">
        <v>276</v>
      </c>
      <c r="C778" s="571" t="s">
        <v>2912</v>
      </c>
      <c r="D778" s="570" t="s">
        <v>2913</v>
      </c>
      <c r="E778" s="573" t="s">
        <v>2914</v>
      </c>
      <c r="F778" s="431" t="s">
        <v>2900</v>
      </c>
      <c r="G778" s="463"/>
      <c r="H778" s="463"/>
      <c r="I778" s="463"/>
      <c r="J778" s="463">
        <v>1</v>
      </c>
      <c r="K778" s="463">
        <v>0</v>
      </c>
      <c r="L778" s="463">
        <v>0</v>
      </c>
      <c r="M778" s="463"/>
      <c r="N778" s="463"/>
      <c r="O778" s="463"/>
      <c r="P778" s="463"/>
      <c r="Q778" s="463"/>
      <c r="R778" s="463"/>
      <c r="S778" s="463"/>
      <c r="T778" s="463"/>
      <c r="U778" s="463"/>
      <c r="V778" s="463">
        <v>1</v>
      </c>
      <c r="W778" s="463">
        <v>0</v>
      </c>
      <c r="X778" s="463">
        <v>0</v>
      </c>
      <c r="Y778" s="254">
        <v>63933.539999999994</v>
      </c>
    </row>
    <row r="779" spans="2:25" s="194" customFormat="1">
      <c r="B779" s="430" t="s">
        <v>276</v>
      </c>
      <c r="C779" s="570" t="s">
        <v>2915</v>
      </c>
      <c r="D779" s="570" t="s">
        <v>2916</v>
      </c>
      <c r="E779" s="572" t="s">
        <v>2917</v>
      </c>
      <c r="F779" s="431" t="s">
        <v>2900</v>
      </c>
      <c r="G779" s="463"/>
      <c r="H779" s="463"/>
      <c r="I779" s="463"/>
      <c r="J779" s="463">
        <v>1</v>
      </c>
      <c r="K779" s="463">
        <v>0</v>
      </c>
      <c r="L779" s="463">
        <v>0</v>
      </c>
      <c r="M779" s="463"/>
      <c r="N779" s="463"/>
      <c r="O779" s="463"/>
      <c r="P779" s="463"/>
      <c r="Q779" s="463"/>
      <c r="R779" s="463"/>
      <c r="S779" s="463"/>
      <c r="T779" s="463"/>
      <c r="U779" s="463"/>
      <c r="V779" s="463">
        <v>1</v>
      </c>
      <c r="W779" s="463">
        <v>0</v>
      </c>
      <c r="X779" s="463">
        <v>0</v>
      </c>
      <c r="Y779" s="254">
        <v>62624.600000000006</v>
      </c>
    </row>
    <row r="780" spans="2:25" s="194" customFormat="1">
      <c r="B780" s="430" t="s">
        <v>276</v>
      </c>
      <c r="C780" s="574" t="s">
        <v>2918</v>
      </c>
      <c r="D780" s="575" t="s">
        <v>2919</v>
      </c>
      <c r="E780" s="576" t="s">
        <v>2920</v>
      </c>
      <c r="F780" s="431" t="s">
        <v>2900</v>
      </c>
      <c r="G780" s="463"/>
      <c r="H780" s="463"/>
      <c r="I780" s="463"/>
      <c r="J780" s="463">
        <v>1</v>
      </c>
      <c r="K780" s="463">
        <v>0</v>
      </c>
      <c r="L780" s="463">
        <v>0</v>
      </c>
      <c r="M780" s="463"/>
      <c r="N780" s="463"/>
      <c r="O780" s="463"/>
      <c r="P780" s="463"/>
      <c r="Q780" s="463"/>
      <c r="R780" s="463"/>
      <c r="S780" s="463"/>
      <c r="T780" s="463"/>
      <c r="U780" s="463"/>
      <c r="V780" s="463">
        <v>1</v>
      </c>
      <c r="W780" s="463">
        <v>0</v>
      </c>
      <c r="X780" s="463">
        <v>0</v>
      </c>
      <c r="Y780" s="254">
        <v>63232.480000000003</v>
      </c>
    </row>
    <row r="781" spans="2:25" s="194" customFormat="1">
      <c r="B781" s="430" t="s">
        <v>276</v>
      </c>
      <c r="C781" s="570" t="s">
        <v>2921</v>
      </c>
      <c r="D781" s="570" t="s">
        <v>2922</v>
      </c>
      <c r="E781" s="572" t="s">
        <v>2923</v>
      </c>
      <c r="F781" s="431" t="s">
        <v>2900</v>
      </c>
      <c r="G781" s="463"/>
      <c r="H781" s="463"/>
      <c r="I781" s="463"/>
      <c r="J781" s="463">
        <v>1</v>
      </c>
      <c r="K781" s="463">
        <v>0</v>
      </c>
      <c r="L781" s="463">
        <v>0</v>
      </c>
      <c r="M781" s="463"/>
      <c r="N781" s="463"/>
      <c r="O781" s="463"/>
      <c r="P781" s="463"/>
      <c r="Q781" s="463"/>
      <c r="R781" s="463"/>
      <c r="S781" s="463"/>
      <c r="T781" s="463"/>
      <c r="U781" s="463"/>
      <c r="V781" s="463">
        <v>1</v>
      </c>
      <c r="W781" s="463">
        <v>0</v>
      </c>
      <c r="X781" s="463">
        <v>0</v>
      </c>
      <c r="Y781" s="254">
        <v>60977</v>
      </c>
    </row>
    <row r="782" spans="2:25" s="194" customFormat="1">
      <c r="B782" s="430" t="s">
        <v>276</v>
      </c>
      <c r="C782" s="570" t="s">
        <v>2921</v>
      </c>
      <c r="D782" s="570" t="s">
        <v>2924</v>
      </c>
      <c r="E782" s="572" t="s">
        <v>2925</v>
      </c>
      <c r="F782" s="431" t="s">
        <v>2900</v>
      </c>
      <c r="G782" s="463"/>
      <c r="H782" s="463"/>
      <c r="I782" s="463"/>
      <c r="J782" s="463"/>
      <c r="K782" s="463"/>
      <c r="L782" s="463"/>
      <c r="M782" s="463"/>
      <c r="N782" s="463"/>
      <c r="O782" s="463"/>
      <c r="P782" s="463"/>
      <c r="Q782" s="463"/>
      <c r="R782" s="463"/>
      <c r="S782" s="463">
        <v>1</v>
      </c>
      <c r="T782" s="463">
        <v>0</v>
      </c>
      <c r="U782" s="463">
        <v>0</v>
      </c>
      <c r="V782" s="463"/>
      <c r="W782" s="463">
        <v>0</v>
      </c>
      <c r="X782" s="463">
        <v>0</v>
      </c>
      <c r="Y782" s="254">
        <v>96486.06</v>
      </c>
    </row>
    <row r="783" spans="2:25" s="194" customFormat="1">
      <c r="B783" s="430" t="s">
        <v>276</v>
      </c>
      <c r="C783" s="570" t="s">
        <v>2926</v>
      </c>
      <c r="D783" s="570" t="s">
        <v>2927</v>
      </c>
      <c r="E783" s="572" t="s">
        <v>2928</v>
      </c>
      <c r="F783" s="431" t="s">
        <v>2900</v>
      </c>
      <c r="G783" s="572"/>
      <c r="H783" s="463"/>
      <c r="I783" s="463"/>
      <c r="J783" s="463">
        <v>1</v>
      </c>
      <c r="K783" s="463">
        <v>0</v>
      </c>
      <c r="L783" s="463">
        <v>0</v>
      </c>
      <c r="M783" s="463"/>
      <c r="N783" s="463" t="s">
        <v>2929</v>
      </c>
      <c r="O783" s="463"/>
      <c r="P783" s="463"/>
      <c r="Q783" s="463"/>
      <c r="R783" s="463"/>
      <c r="S783" s="463"/>
      <c r="T783" s="463"/>
      <c r="U783" s="463"/>
      <c r="V783" s="463">
        <v>1</v>
      </c>
      <c r="W783" s="463">
        <v>0</v>
      </c>
      <c r="X783" s="463">
        <v>0</v>
      </c>
      <c r="Y783" s="254">
        <v>57739.199999999997</v>
      </c>
    </row>
    <row r="784" spans="2:25" s="194" customFormat="1">
      <c r="B784" s="430" t="s">
        <v>276</v>
      </c>
      <c r="C784" s="570" t="s">
        <v>2930</v>
      </c>
      <c r="D784" s="570" t="s">
        <v>2931</v>
      </c>
      <c r="E784" s="572" t="s">
        <v>2932</v>
      </c>
      <c r="F784" s="431" t="s">
        <v>2900</v>
      </c>
      <c r="G784" s="463"/>
      <c r="H784" s="463"/>
      <c r="I784" s="463"/>
      <c r="J784" s="463">
        <v>1</v>
      </c>
      <c r="K784" s="463">
        <v>0</v>
      </c>
      <c r="L784" s="463">
        <v>0</v>
      </c>
      <c r="M784" s="463"/>
      <c r="N784" s="463"/>
      <c r="O784" s="463"/>
      <c r="P784" s="463"/>
      <c r="Q784" s="463"/>
      <c r="R784" s="463"/>
      <c r="S784" s="463"/>
      <c r="T784" s="463"/>
      <c r="U784" s="463"/>
      <c r="V784" s="463">
        <v>1</v>
      </c>
      <c r="W784" s="463">
        <v>0</v>
      </c>
      <c r="X784" s="463">
        <v>0</v>
      </c>
      <c r="Y784" s="254">
        <v>58215.939999999995</v>
      </c>
    </row>
    <row r="785" spans="2:25" s="194" customFormat="1">
      <c r="B785" s="430" t="s">
        <v>276</v>
      </c>
      <c r="C785" s="570" t="s">
        <v>2933</v>
      </c>
      <c r="D785" s="570" t="s">
        <v>2934</v>
      </c>
      <c r="E785" s="573" t="s">
        <v>2935</v>
      </c>
      <c r="F785" s="431" t="s">
        <v>2900</v>
      </c>
      <c r="G785" s="463"/>
      <c r="H785" s="463"/>
      <c r="I785" s="463"/>
      <c r="J785" s="463">
        <v>1</v>
      </c>
      <c r="K785" s="463">
        <v>0</v>
      </c>
      <c r="L785" s="463">
        <v>0</v>
      </c>
      <c r="M785" s="463"/>
      <c r="N785" s="463"/>
      <c r="O785" s="463"/>
      <c r="P785" s="463"/>
      <c r="Q785" s="463"/>
      <c r="R785" s="463"/>
      <c r="S785" s="463"/>
      <c r="T785" s="463"/>
      <c r="U785" s="463"/>
      <c r="V785" s="463">
        <v>1</v>
      </c>
      <c r="W785" s="463">
        <v>0</v>
      </c>
      <c r="X785" s="463">
        <v>0</v>
      </c>
      <c r="Y785" s="254">
        <v>79334.349999999991</v>
      </c>
    </row>
    <row r="786" spans="2:25" s="194" customFormat="1">
      <c r="B786" s="430" t="s">
        <v>276</v>
      </c>
      <c r="C786" s="570" t="s">
        <v>2936</v>
      </c>
      <c r="D786" s="570" t="s">
        <v>2937</v>
      </c>
      <c r="E786" s="572" t="s">
        <v>2938</v>
      </c>
      <c r="F786" s="431" t="s">
        <v>2900</v>
      </c>
      <c r="G786" s="463"/>
      <c r="H786" s="463"/>
      <c r="I786" s="463"/>
      <c r="J786" s="463">
        <v>1</v>
      </c>
      <c r="K786" s="463">
        <v>0</v>
      </c>
      <c r="L786" s="463">
        <v>0</v>
      </c>
      <c r="M786" s="463"/>
      <c r="N786" s="463"/>
      <c r="O786" s="463"/>
      <c r="P786" s="463"/>
      <c r="Q786" s="463"/>
      <c r="R786" s="463"/>
      <c r="S786" s="463"/>
      <c r="T786" s="463"/>
      <c r="U786" s="463"/>
      <c r="V786" s="463">
        <v>1</v>
      </c>
      <c r="W786" s="463">
        <v>0</v>
      </c>
      <c r="X786" s="463">
        <v>0</v>
      </c>
      <c r="Y786" s="254">
        <v>58090.2</v>
      </c>
    </row>
    <row r="787" spans="2:25" s="194" customFormat="1">
      <c r="B787" s="430" t="s">
        <v>276</v>
      </c>
      <c r="C787" s="570" t="s">
        <v>2939</v>
      </c>
      <c r="D787" s="570" t="s">
        <v>2940</v>
      </c>
      <c r="E787" s="572" t="s">
        <v>2941</v>
      </c>
      <c r="F787" s="431" t="s">
        <v>2900</v>
      </c>
      <c r="G787" s="463"/>
      <c r="H787" s="463"/>
      <c r="I787" s="463"/>
      <c r="J787" s="463">
        <v>1</v>
      </c>
      <c r="K787" s="463">
        <v>0</v>
      </c>
      <c r="L787" s="463">
        <v>0</v>
      </c>
      <c r="M787" s="463"/>
      <c r="N787" s="463"/>
      <c r="O787" s="463"/>
      <c r="P787" s="463"/>
      <c r="Q787" s="463"/>
      <c r="R787" s="463"/>
      <c r="S787" s="463"/>
      <c r="T787" s="463"/>
      <c r="U787" s="463"/>
      <c r="V787" s="463">
        <v>1</v>
      </c>
      <c r="W787" s="463">
        <v>0</v>
      </c>
      <c r="X787" s="463">
        <v>0</v>
      </c>
      <c r="Y787" s="254">
        <v>67698.67</v>
      </c>
    </row>
    <row r="788" spans="2:25" s="194" customFormat="1">
      <c r="B788" s="430" t="s">
        <v>276</v>
      </c>
      <c r="C788" s="570" t="s">
        <v>2942</v>
      </c>
      <c r="D788" s="570" t="s">
        <v>2943</v>
      </c>
      <c r="E788" s="577" t="s">
        <v>2944</v>
      </c>
      <c r="F788" s="431" t="s">
        <v>2900</v>
      </c>
      <c r="G788" s="463"/>
      <c r="H788" s="463"/>
      <c r="I788" s="463"/>
      <c r="J788" s="463"/>
      <c r="K788" s="463"/>
      <c r="L788" s="463"/>
      <c r="M788" s="463"/>
      <c r="N788" s="463"/>
      <c r="O788" s="463"/>
      <c r="P788" s="463"/>
      <c r="Q788" s="463"/>
      <c r="R788" s="463"/>
      <c r="S788" s="463">
        <v>1</v>
      </c>
      <c r="T788" s="463">
        <v>0</v>
      </c>
      <c r="U788" s="463">
        <v>0</v>
      </c>
      <c r="V788" s="463"/>
      <c r="W788" s="463">
        <v>0</v>
      </c>
      <c r="X788" s="463">
        <v>0</v>
      </c>
      <c r="Y788" s="254">
        <v>78295.320000000007</v>
      </c>
    </row>
    <row r="789" spans="2:25" s="194" customFormat="1">
      <c r="B789" s="430" t="s">
        <v>276</v>
      </c>
      <c r="C789" s="254" t="s">
        <v>2945</v>
      </c>
      <c r="D789" s="570" t="s">
        <v>2946</v>
      </c>
      <c r="E789" s="572" t="s">
        <v>2947</v>
      </c>
      <c r="F789" s="431" t="s">
        <v>2900</v>
      </c>
      <c r="G789" s="463"/>
      <c r="H789" s="463"/>
      <c r="I789" s="463"/>
      <c r="J789" s="463">
        <v>1</v>
      </c>
      <c r="K789" s="463">
        <v>0</v>
      </c>
      <c r="L789" s="463">
        <v>0</v>
      </c>
      <c r="M789" s="463"/>
      <c r="N789" s="463"/>
      <c r="O789" s="463"/>
      <c r="P789" s="463"/>
      <c r="Q789" s="463"/>
      <c r="R789" s="463"/>
      <c r="S789" s="463"/>
      <c r="T789" s="463"/>
      <c r="U789" s="463"/>
      <c r="V789" s="463">
        <v>1</v>
      </c>
      <c r="W789" s="463">
        <v>0</v>
      </c>
      <c r="X789" s="463">
        <v>0</v>
      </c>
      <c r="Y789" s="254">
        <v>196393.25</v>
      </c>
    </row>
    <row r="790" spans="2:25" s="194" customFormat="1">
      <c r="B790" s="430" t="s">
        <v>276</v>
      </c>
      <c r="C790" s="469" t="s">
        <v>2948</v>
      </c>
      <c r="D790" s="575" t="s">
        <v>2949</v>
      </c>
      <c r="E790" s="576" t="s">
        <v>2950</v>
      </c>
      <c r="F790" s="431" t="s">
        <v>2900</v>
      </c>
      <c r="G790" s="463"/>
      <c r="H790" s="463"/>
      <c r="I790" s="463"/>
      <c r="J790" s="463">
        <v>1</v>
      </c>
      <c r="K790" s="463">
        <v>0</v>
      </c>
      <c r="L790" s="463">
        <v>0</v>
      </c>
      <c r="M790" s="463"/>
      <c r="N790" s="463"/>
      <c r="O790" s="463"/>
      <c r="P790" s="463"/>
      <c r="Q790" s="463"/>
      <c r="R790" s="463"/>
      <c r="S790" s="463"/>
      <c r="T790" s="463"/>
      <c r="U790" s="463"/>
      <c r="V790" s="463">
        <v>1</v>
      </c>
      <c r="W790" s="463">
        <v>0</v>
      </c>
      <c r="X790" s="463">
        <v>0</v>
      </c>
      <c r="Y790" s="254">
        <v>61516.22</v>
      </c>
    </row>
    <row r="791" spans="2:25" s="194" customFormat="1">
      <c r="B791" s="430" t="s">
        <v>276</v>
      </c>
      <c r="C791" s="570" t="s">
        <v>2951</v>
      </c>
      <c r="D791" s="570" t="s">
        <v>2952</v>
      </c>
      <c r="E791" s="572" t="s">
        <v>2953</v>
      </c>
      <c r="F791" s="431" t="s">
        <v>2900</v>
      </c>
      <c r="G791" s="463"/>
      <c r="H791" s="463"/>
      <c r="I791" s="463"/>
      <c r="J791" s="463">
        <v>1</v>
      </c>
      <c r="K791" s="463">
        <v>0</v>
      </c>
      <c r="L791" s="463">
        <v>0</v>
      </c>
      <c r="M791" s="463"/>
      <c r="N791" s="463"/>
      <c r="O791" s="463"/>
      <c r="P791" s="463"/>
      <c r="Q791" s="463"/>
      <c r="R791" s="463"/>
      <c r="S791" s="463"/>
      <c r="T791" s="463"/>
      <c r="U791" s="463"/>
      <c r="V791" s="463">
        <v>1</v>
      </c>
      <c r="W791" s="463">
        <v>0</v>
      </c>
      <c r="X791" s="463">
        <v>0</v>
      </c>
      <c r="Y791" s="254">
        <v>64369.919999999998</v>
      </c>
    </row>
    <row r="792" spans="2:25" s="194" customFormat="1">
      <c r="B792" s="430" t="s">
        <v>276</v>
      </c>
      <c r="C792" s="570" t="s">
        <v>2954</v>
      </c>
      <c r="D792" s="570" t="s">
        <v>2955</v>
      </c>
      <c r="E792" s="572" t="s">
        <v>2956</v>
      </c>
      <c r="F792" s="431" t="s">
        <v>2900</v>
      </c>
      <c r="G792" s="463"/>
      <c r="H792" s="463"/>
      <c r="I792" s="463"/>
      <c r="J792" s="463">
        <v>1</v>
      </c>
      <c r="K792" s="463">
        <v>0</v>
      </c>
      <c r="L792" s="463">
        <v>0</v>
      </c>
      <c r="M792" s="463"/>
      <c r="N792" s="463"/>
      <c r="O792" s="463"/>
      <c r="P792" s="463"/>
      <c r="Q792" s="463"/>
      <c r="R792" s="463"/>
      <c r="S792" s="463"/>
      <c r="T792" s="463"/>
      <c r="U792" s="463"/>
      <c r="V792" s="463">
        <v>1</v>
      </c>
      <c r="W792" s="463">
        <v>0</v>
      </c>
      <c r="X792" s="463">
        <v>0</v>
      </c>
      <c r="Y792" s="254">
        <v>56929.2</v>
      </c>
    </row>
    <row r="793" spans="2:25" s="194" customFormat="1">
      <c r="B793" s="430" t="s">
        <v>276</v>
      </c>
      <c r="C793" s="570" t="s">
        <v>2957</v>
      </c>
      <c r="D793" s="570" t="s">
        <v>2958</v>
      </c>
      <c r="E793" s="572" t="s">
        <v>2959</v>
      </c>
      <c r="F793" s="431" t="s">
        <v>2900</v>
      </c>
      <c r="G793" s="463"/>
      <c r="H793" s="463"/>
      <c r="I793" s="463"/>
      <c r="J793" s="463">
        <v>1</v>
      </c>
      <c r="K793" s="463">
        <v>0</v>
      </c>
      <c r="L793" s="463">
        <v>0</v>
      </c>
      <c r="M793" s="463"/>
      <c r="N793" s="463"/>
      <c r="O793" s="463"/>
      <c r="P793" s="463"/>
      <c r="Q793" s="463"/>
      <c r="R793" s="463"/>
      <c r="S793" s="463"/>
      <c r="T793" s="463"/>
      <c r="U793" s="463"/>
      <c r="V793" s="463">
        <v>1</v>
      </c>
      <c r="W793" s="463">
        <v>0</v>
      </c>
      <c r="X793" s="463">
        <v>0</v>
      </c>
      <c r="Y793" s="254">
        <v>176354.99000000002</v>
      </c>
    </row>
    <row r="794" spans="2:25" s="194" customFormat="1">
      <c r="B794" s="430" t="s">
        <v>276</v>
      </c>
      <c r="C794" s="574" t="s">
        <v>2960</v>
      </c>
      <c r="D794" s="575" t="s">
        <v>2961</v>
      </c>
      <c r="E794" s="576" t="s">
        <v>2962</v>
      </c>
      <c r="F794" s="431" t="s">
        <v>2900</v>
      </c>
      <c r="G794" s="463"/>
      <c r="H794" s="463"/>
      <c r="I794" s="463"/>
      <c r="J794" s="463">
        <v>1</v>
      </c>
      <c r="K794" s="463">
        <v>0</v>
      </c>
      <c r="L794" s="463">
        <v>0</v>
      </c>
      <c r="M794" s="463"/>
      <c r="N794" s="463"/>
      <c r="O794" s="463"/>
      <c r="P794" s="463"/>
      <c r="Q794" s="463"/>
      <c r="R794" s="463"/>
      <c r="S794" s="463"/>
      <c r="T794" s="463"/>
      <c r="U794" s="463"/>
      <c r="V794" s="463">
        <v>1</v>
      </c>
      <c r="W794" s="463">
        <v>0</v>
      </c>
      <c r="X794" s="463">
        <v>0</v>
      </c>
      <c r="Y794" s="254">
        <v>73000.149999999994</v>
      </c>
    </row>
    <row r="795" spans="2:25" s="194" customFormat="1">
      <c r="B795" s="430" t="s">
        <v>276</v>
      </c>
      <c r="C795" s="574" t="s">
        <v>2963</v>
      </c>
      <c r="D795" s="575" t="s">
        <v>2964</v>
      </c>
      <c r="E795" s="576" t="s">
        <v>2965</v>
      </c>
      <c r="F795" s="431" t="s">
        <v>2900</v>
      </c>
      <c r="G795" s="463"/>
      <c r="H795" s="463"/>
      <c r="I795" s="463"/>
      <c r="J795" s="463">
        <v>1</v>
      </c>
      <c r="K795" s="463">
        <v>0</v>
      </c>
      <c r="L795" s="463">
        <v>0</v>
      </c>
      <c r="M795" s="463"/>
      <c r="N795" s="463"/>
      <c r="O795" s="463"/>
      <c r="P795" s="463"/>
      <c r="Q795" s="463"/>
      <c r="R795" s="463"/>
      <c r="S795" s="463"/>
      <c r="T795" s="463"/>
      <c r="U795" s="463"/>
      <c r="V795" s="463">
        <v>1</v>
      </c>
      <c r="W795" s="463">
        <v>0</v>
      </c>
      <c r="X795" s="463">
        <v>0</v>
      </c>
      <c r="Y795" s="254">
        <v>138804.95000000001</v>
      </c>
    </row>
    <row r="796" spans="2:25" s="194" customFormat="1">
      <c r="B796" s="430" t="s">
        <v>276</v>
      </c>
      <c r="C796" s="570" t="s">
        <v>2966</v>
      </c>
      <c r="D796" s="570" t="s">
        <v>2967</v>
      </c>
      <c r="E796" s="573" t="s">
        <v>2968</v>
      </c>
      <c r="F796" s="431" t="s">
        <v>2900</v>
      </c>
      <c r="G796" s="463"/>
      <c r="H796" s="463">
        <v>222</v>
      </c>
      <c r="I796" s="463"/>
      <c r="J796" s="463"/>
      <c r="K796" s="463"/>
      <c r="L796" s="463"/>
      <c r="M796" s="463">
        <v>0</v>
      </c>
      <c r="N796" s="463">
        <v>222</v>
      </c>
      <c r="O796" s="463">
        <v>0</v>
      </c>
      <c r="P796" s="463"/>
      <c r="Q796" s="463"/>
      <c r="R796" s="463"/>
      <c r="S796" s="463"/>
      <c r="T796" s="463"/>
      <c r="U796" s="463"/>
      <c r="V796" s="463">
        <v>0</v>
      </c>
      <c r="W796" s="554"/>
      <c r="X796" s="463">
        <v>0</v>
      </c>
      <c r="Y796" s="254">
        <v>42820.909999999996</v>
      </c>
    </row>
    <row r="797" spans="2:25" s="194" customFormat="1">
      <c r="B797" s="430" t="s">
        <v>276</v>
      </c>
      <c r="C797" s="570" t="s">
        <v>2969</v>
      </c>
      <c r="D797" s="570" t="s">
        <v>2970</v>
      </c>
      <c r="E797" s="572" t="s">
        <v>2971</v>
      </c>
      <c r="F797" s="431" t="s">
        <v>2900</v>
      </c>
      <c r="G797" s="463"/>
      <c r="H797" s="463">
        <v>240</v>
      </c>
      <c r="I797" s="463"/>
      <c r="J797" s="463"/>
      <c r="K797" s="463"/>
      <c r="L797" s="463"/>
      <c r="M797" s="463">
        <v>0</v>
      </c>
      <c r="N797" s="463">
        <v>240</v>
      </c>
      <c r="O797" s="463">
        <v>0</v>
      </c>
      <c r="P797" s="463"/>
      <c r="Q797" s="463"/>
      <c r="R797" s="463"/>
      <c r="S797" s="463"/>
      <c r="T797" s="463"/>
      <c r="U797" s="463"/>
      <c r="V797" s="463">
        <v>0</v>
      </c>
      <c r="W797" s="465"/>
      <c r="X797" s="463">
        <v>0</v>
      </c>
      <c r="Y797" s="254">
        <v>46292.87999999999</v>
      </c>
    </row>
    <row r="798" spans="2:25" s="194" customFormat="1">
      <c r="B798" s="430" t="s">
        <v>276</v>
      </c>
      <c r="C798" s="570" t="s">
        <v>2972</v>
      </c>
      <c r="D798" s="570" t="s">
        <v>2973</v>
      </c>
      <c r="E798" s="572" t="s">
        <v>2974</v>
      </c>
      <c r="F798" s="431" t="s">
        <v>2900</v>
      </c>
      <c r="G798" s="463"/>
      <c r="H798" s="463">
        <v>240</v>
      </c>
      <c r="I798" s="463"/>
      <c r="J798" s="463"/>
      <c r="K798" s="463"/>
      <c r="L798" s="463"/>
      <c r="M798" s="463">
        <v>0</v>
      </c>
      <c r="N798" s="463">
        <v>240</v>
      </c>
      <c r="O798" s="463">
        <v>0</v>
      </c>
      <c r="P798" s="463"/>
      <c r="Q798" s="463"/>
      <c r="R798" s="463"/>
      <c r="S798" s="463"/>
      <c r="T798" s="463"/>
      <c r="U798" s="463"/>
      <c r="V798" s="463">
        <v>0</v>
      </c>
      <c r="W798" s="465"/>
      <c r="X798" s="463">
        <v>0</v>
      </c>
      <c r="Y798" s="254">
        <v>46292.89</v>
      </c>
    </row>
    <row r="799" spans="2:25" s="194" customFormat="1">
      <c r="B799" s="430" t="s">
        <v>276</v>
      </c>
      <c r="C799" s="10" t="s">
        <v>2975</v>
      </c>
      <c r="D799" s="570" t="s">
        <v>2976</v>
      </c>
      <c r="E799" s="577" t="s">
        <v>2977</v>
      </c>
      <c r="F799" s="431" t="s">
        <v>2900</v>
      </c>
      <c r="G799" s="463"/>
      <c r="H799" s="463">
        <v>60</v>
      </c>
      <c r="I799" s="463"/>
      <c r="J799" s="463"/>
      <c r="K799" s="463"/>
      <c r="L799" s="463"/>
      <c r="M799" s="463"/>
      <c r="N799" s="463">
        <v>60</v>
      </c>
      <c r="O799" s="463"/>
      <c r="P799" s="463"/>
      <c r="Q799" s="463"/>
      <c r="R799" s="463"/>
      <c r="S799" s="463"/>
      <c r="T799" s="463"/>
      <c r="U799" s="463"/>
      <c r="V799" s="463">
        <v>0</v>
      </c>
      <c r="W799" s="465"/>
      <c r="X799" s="463">
        <v>0</v>
      </c>
      <c r="Y799" s="254">
        <v>9072.75</v>
      </c>
    </row>
    <row r="800" spans="2:25" s="194" customFormat="1">
      <c r="B800" s="430" t="s">
        <v>276</v>
      </c>
      <c r="C800" s="570" t="s">
        <v>2978</v>
      </c>
      <c r="D800" s="570" t="s">
        <v>2979</v>
      </c>
      <c r="E800" s="572" t="s">
        <v>2980</v>
      </c>
      <c r="F800" s="431" t="s">
        <v>2900</v>
      </c>
      <c r="G800" s="463"/>
      <c r="H800" s="463">
        <v>180</v>
      </c>
      <c r="I800" s="463"/>
      <c r="J800" s="463"/>
      <c r="K800" s="463"/>
      <c r="L800" s="463"/>
      <c r="M800" s="463">
        <v>0</v>
      </c>
      <c r="N800" s="463">
        <v>180</v>
      </c>
      <c r="O800" s="463">
        <v>0</v>
      </c>
      <c r="P800" s="463"/>
      <c r="Q800" s="463"/>
      <c r="R800" s="463"/>
      <c r="S800" s="463"/>
      <c r="T800" s="463"/>
      <c r="U800" s="463"/>
      <c r="V800" s="463">
        <v>0</v>
      </c>
      <c r="W800" s="465"/>
      <c r="X800" s="463">
        <v>0</v>
      </c>
      <c r="Y800" s="254">
        <v>34719.659999999996</v>
      </c>
    </row>
    <row r="801" spans="2:25" s="194" customFormat="1">
      <c r="B801" s="430" t="s">
        <v>276</v>
      </c>
      <c r="C801" s="570" t="s">
        <v>2981</v>
      </c>
      <c r="D801" s="570" t="s">
        <v>2982</v>
      </c>
      <c r="E801" s="578" t="s">
        <v>2983</v>
      </c>
      <c r="F801" s="431" t="s">
        <v>2900</v>
      </c>
      <c r="G801" s="463"/>
      <c r="H801" s="463">
        <v>240</v>
      </c>
      <c r="I801" s="463"/>
      <c r="J801" s="463"/>
      <c r="K801" s="463"/>
      <c r="L801" s="463"/>
      <c r="M801" s="463">
        <v>0</v>
      </c>
      <c r="N801" s="463">
        <v>240</v>
      </c>
      <c r="O801" s="463">
        <v>0</v>
      </c>
      <c r="P801" s="463"/>
      <c r="Q801" s="463"/>
      <c r="R801" s="463"/>
      <c r="S801" s="463"/>
      <c r="T801" s="463"/>
      <c r="U801" s="463"/>
      <c r="V801" s="463">
        <v>0</v>
      </c>
      <c r="W801" s="465"/>
      <c r="X801" s="463">
        <v>0</v>
      </c>
      <c r="Y801" s="254">
        <v>46292.87999999999</v>
      </c>
    </row>
    <row r="802" spans="2:25" s="194" customFormat="1">
      <c r="B802" s="430" t="s">
        <v>276</v>
      </c>
      <c r="C802" s="570" t="s">
        <v>2984</v>
      </c>
      <c r="D802" s="570" t="s">
        <v>2985</v>
      </c>
      <c r="E802" s="572" t="s">
        <v>2986</v>
      </c>
      <c r="F802" s="431" t="s">
        <v>2900</v>
      </c>
      <c r="G802" s="463"/>
      <c r="H802" s="316">
        <v>240</v>
      </c>
      <c r="I802" s="463"/>
      <c r="J802" s="316"/>
      <c r="K802" s="316"/>
      <c r="L802" s="316"/>
      <c r="M802" s="463">
        <v>0</v>
      </c>
      <c r="N802" s="316">
        <v>240</v>
      </c>
      <c r="O802" s="463">
        <v>0</v>
      </c>
      <c r="P802" s="463"/>
      <c r="Q802" s="463"/>
      <c r="R802" s="463"/>
      <c r="S802" s="463"/>
      <c r="T802" s="463"/>
      <c r="U802" s="463"/>
      <c r="V802" s="463">
        <v>0</v>
      </c>
      <c r="W802" s="465"/>
      <c r="X802" s="463">
        <v>0</v>
      </c>
      <c r="Y802" s="254">
        <v>40803</v>
      </c>
    </row>
    <row r="803" spans="2:25" s="194" customFormat="1">
      <c r="B803" s="430" t="s">
        <v>276</v>
      </c>
      <c r="C803" s="570" t="s">
        <v>2987</v>
      </c>
      <c r="D803" s="570" t="s">
        <v>2988</v>
      </c>
      <c r="E803" s="572" t="s">
        <v>2989</v>
      </c>
      <c r="F803" s="431" t="s">
        <v>2900</v>
      </c>
      <c r="G803" s="463"/>
      <c r="H803" s="463">
        <v>240</v>
      </c>
      <c r="I803" s="463"/>
      <c r="J803" s="463"/>
      <c r="K803" s="463"/>
      <c r="L803" s="463"/>
      <c r="M803" s="463">
        <v>0</v>
      </c>
      <c r="N803" s="463">
        <v>240</v>
      </c>
      <c r="O803" s="463">
        <v>0</v>
      </c>
      <c r="P803" s="463"/>
      <c r="Q803" s="463"/>
      <c r="R803" s="463"/>
      <c r="S803" s="463"/>
      <c r="T803" s="463"/>
      <c r="U803" s="463"/>
      <c r="V803" s="463">
        <v>0</v>
      </c>
      <c r="W803" s="465"/>
      <c r="X803" s="463">
        <v>0</v>
      </c>
      <c r="Y803" s="254">
        <v>46292.889999999992</v>
      </c>
    </row>
    <row r="804" spans="2:25" s="194" customFormat="1">
      <c r="B804" s="430" t="s">
        <v>276</v>
      </c>
      <c r="C804" s="570" t="s">
        <v>2990</v>
      </c>
      <c r="D804" s="570" t="s">
        <v>2991</v>
      </c>
      <c r="E804" s="572" t="s">
        <v>2992</v>
      </c>
      <c r="F804" s="431" t="s">
        <v>2900</v>
      </c>
      <c r="G804" s="463"/>
      <c r="H804" s="463">
        <v>240</v>
      </c>
      <c r="I804" s="463"/>
      <c r="J804" s="463"/>
      <c r="K804" s="463"/>
      <c r="L804" s="463"/>
      <c r="M804" s="463">
        <v>0</v>
      </c>
      <c r="N804" s="463">
        <v>240</v>
      </c>
      <c r="O804" s="463">
        <v>0</v>
      </c>
      <c r="P804" s="463"/>
      <c r="Q804" s="463"/>
      <c r="R804" s="463"/>
      <c r="S804" s="463"/>
      <c r="T804" s="463"/>
      <c r="U804" s="463"/>
      <c r="V804" s="463">
        <v>0</v>
      </c>
      <c r="W804" s="465"/>
      <c r="X804" s="463">
        <v>0</v>
      </c>
      <c r="Y804" s="254">
        <v>40803</v>
      </c>
    </row>
    <row r="805" spans="2:25" s="194" customFormat="1">
      <c r="B805" s="430" t="s">
        <v>276</v>
      </c>
      <c r="C805" s="570" t="s">
        <v>2993</v>
      </c>
      <c r="D805" s="570" t="s">
        <v>2994</v>
      </c>
      <c r="E805" s="572" t="s">
        <v>2995</v>
      </c>
      <c r="F805" s="431" t="s">
        <v>2900</v>
      </c>
      <c r="G805" s="463"/>
      <c r="H805" s="463">
        <v>240</v>
      </c>
      <c r="I805" s="463"/>
      <c r="J805" s="463"/>
      <c r="K805" s="463"/>
      <c r="L805" s="463"/>
      <c r="M805" s="463">
        <v>0</v>
      </c>
      <c r="N805" s="463">
        <v>240</v>
      </c>
      <c r="O805" s="463">
        <v>0</v>
      </c>
      <c r="P805" s="463"/>
      <c r="Q805" s="463"/>
      <c r="R805" s="463"/>
      <c r="S805" s="463"/>
      <c r="T805" s="463"/>
      <c r="U805" s="463"/>
      <c r="V805" s="463">
        <v>0</v>
      </c>
      <c r="W805" s="465"/>
      <c r="X805" s="463">
        <v>0</v>
      </c>
      <c r="Y805" s="254">
        <v>46292.87999999999</v>
      </c>
    </row>
    <row r="806" spans="2:25" s="194" customFormat="1">
      <c r="B806" s="430" t="s">
        <v>276</v>
      </c>
      <c r="C806" s="570" t="s">
        <v>2996</v>
      </c>
      <c r="D806" s="570" t="s">
        <v>2997</v>
      </c>
      <c r="E806" s="572" t="s">
        <v>2998</v>
      </c>
      <c r="F806" s="431" t="s">
        <v>2900</v>
      </c>
      <c r="G806" s="463"/>
      <c r="H806" s="463">
        <v>240</v>
      </c>
      <c r="I806" s="463"/>
      <c r="J806" s="463"/>
      <c r="K806" s="463"/>
      <c r="L806" s="463"/>
      <c r="M806" s="463">
        <v>0</v>
      </c>
      <c r="N806" s="463">
        <v>240</v>
      </c>
      <c r="O806" s="463">
        <v>0</v>
      </c>
      <c r="P806" s="463"/>
      <c r="Q806" s="463"/>
      <c r="R806" s="463"/>
      <c r="S806" s="463"/>
      <c r="T806" s="463"/>
      <c r="U806" s="463"/>
      <c r="V806" s="463">
        <v>0</v>
      </c>
      <c r="W806" s="465"/>
      <c r="X806" s="463">
        <v>0</v>
      </c>
      <c r="Y806" s="254">
        <v>46292.87999999999</v>
      </c>
    </row>
    <row r="807" spans="2:25" s="194" customFormat="1">
      <c r="B807" s="430" t="s">
        <v>276</v>
      </c>
      <c r="C807" s="579" t="s">
        <v>2999</v>
      </c>
      <c r="D807" s="579" t="s">
        <v>3000</v>
      </c>
      <c r="E807" s="576" t="s">
        <v>3001</v>
      </c>
      <c r="F807" s="431" t="s">
        <v>2900</v>
      </c>
      <c r="G807" s="463"/>
      <c r="H807" s="463">
        <v>240</v>
      </c>
      <c r="I807" s="463"/>
      <c r="J807" s="463"/>
      <c r="K807" s="463"/>
      <c r="L807" s="463"/>
      <c r="M807" s="463">
        <v>0</v>
      </c>
      <c r="N807" s="463">
        <v>240</v>
      </c>
      <c r="O807" s="463">
        <v>0</v>
      </c>
      <c r="P807" s="463"/>
      <c r="Q807" s="463"/>
      <c r="R807" s="463"/>
      <c r="S807" s="463"/>
      <c r="T807" s="463"/>
      <c r="U807" s="463"/>
      <c r="V807" s="463">
        <v>0</v>
      </c>
      <c r="W807" s="465"/>
      <c r="X807" s="463">
        <v>0</v>
      </c>
      <c r="Y807" s="254">
        <v>46292.87999999999</v>
      </c>
    </row>
    <row r="808" spans="2:25" s="194" customFormat="1">
      <c r="B808" s="430" t="s">
        <v>276</v>
      </c>
      <c r="C808" s="570" t="s">
        <v>3002</v>
      </c>
      <c r="D808" s="570" t="s">
        <v>3003</v>
      </c>
      <c r="E808" s="572" t="s">
        <v>3004</v>
      </c>
      <c r="F808" s="431" t="s">
        <v>2900</v>
      </c>
      <c r="G808" s="463"/>
      <c r="H808" s="463">
        <v>240</v>
      </c>
      <c r="I808" s="463"/>
      <c r="J808" s="463"/>
      <c r="K808" s="463"/>
      <c r="L808" s="463"/>
      <c r="M808" s="463">
        <v>0</v>
      </c>
      <c r="N808" s="463">
        <v>240</v>
      </c>
      <c r="O808" s="463">
        <v>0</v>
      </c>
      <c r="P808" s="463"/>
      <c r="Q808" s="463"/>
      <c r="R808" s="463"/>
      <c r="S808" s="463"/>
      <c r="T808" s="463"/>
      <c r="U808" s="463"/>
      <c r="V808" s="463">
        <v>0</v>
      </c>
      <c r="W808" s="465"/>
      <c r="X808" s="463">
        <v>0</v>
      </c>
      <c r="Y808" s="254">
        <v>42632.959999999992</v>
      </c>
    </row>
    <row r="809" spans="2:25" s="194" customFormat="1">
      <c r="B809" s="430" t="s">
        <v>276</v>
      </c>
      <c r="C809" s="570" t="s">
        <v>3005</v>
      </c>
      <c r="D809" s="570" t="s">
        <v>3006</v>
      </c>
      <c r="E809" s="573" t="s">
        <v>3007</v>
      </c>
      <c r="F809" s="431" t="s">
        <v>2900</v>
      </c>
      <c r="G809" s="463"/>
      <c r="H809" s="463">
        <v>120</v>
      </c>
      <c r="I809" s="463"/>
      <c r="J809" s="463"/>
      <c r="K809" s="463"/>
      <c r="L809" s="463"/>
      <c r="M809" s="463"/>
      <c r="N809" s="463">
        <v>120</v>
      </c>
      <c r="O809" s="463"/>
      <c r="P809" s="463"/>
      <c r="Q809" s="463"/>
      <c r="R809" s="463"/>
      <c r="S809" s="463"/>
      <c r="T809" s="463"/>
      <c r="U809" s="463"/>
      <c r="V809" s="463">
        <v>0</v>
      </c>
      <c r="W809" s="465"/>
      <c r="X809" s="463">
        <v>0</v>
      </c>
      <c r="Y809" s="254">
        <v>18145.47</v>
      </c>
    </row>
    <row r="810" spans="2:25" s="194" customFormat="1">
      <c r="B810" s="430" t="s">
        <v>276</v>
      </c>
      <c r="C810" s="570" t="s">
        <v>3008</v>
      </c>
      <c r="D810" s="570" t="s">
        <v>3009</v>
      </c>
      <c r="E810" s="572" t="s">
        <v>3010</v>
      </c>
      <c r="F810" s="431" t="s">
        <v>2900</v>
      </c>
      <c r="G810" s="463"/>
      <c r="H810" s="463">
        <v>240</v>
      </c>
      <c r="I810" s="463"/>
      <c r="J810" s="463"/>
      <c r="K810" s="463"/>
      <c r="L810" s="463"/>
      <c r="M810" s="463">
        <v>0</v>
      </c>
      <c r="N810" s="463">
        <v>240</v>
      </c>
      <c r="O810" s="463">
        <v>0</v>
      </c>
      <c r="P810" s="463"/>
      <c r="Q810" s="463"/>
      <c r="R810" s="463"/>
      <c r="S810" s="463"/>
      <c r="T810" s="463"/>
      <c r="U810" s="463"/>
      <c r="V810" s="463">
        <v>0</v>
      </c>
      <c r="W810" s="465"/>
      <c r="X810" s="463">
        <v>0</v>
      </c>
      <c r="Y810" s="254">
        <v>46292.87999999999</v>
      </c>
    </row>
    <row r="811" spans="2:25" s="194" customFormat="1">
      <c r="B811" s="430" t="s">
        <v>276</v>
      </c>
      <c r="C811" s="570" t="s">
        <v>3011</v>
      </c>
      <c r="D811" s="570" t="s">
        <v>3012</v>
      </c>
      <c r="E811" s="573" t="s">
        <v>3013</v>
      </c>
      <c r="F811" s="431" t="s">
        <v>2900</v>
      </c>
      <c r="G811" s="463"/>
      <c r="H811" s="463">
        <v>240</v>
      </c>
      <c r="I811" s="463"/>
      <c r="J811" s="463"/>
      <c r="K811" s="463"/>
      <c r="L811" s="463"/>
      <c r="M811" s="463">
        <v>0</v>
      </c>
      <c r="N811" s="463">
        <v>240</v>
      </c>
      <c r="O811" s="463">
        <v>0</v>
      </c>
      <c r="P811" s="463"/>
      <c r="Q811" s="463"/>
      <c r="R811" s="463"/>
      <c r="S811" s="463"/>
      <c r="T811" s="463"/>
      <c r="U811" s="463"/>
      <c r="V811" s="463">
        <v>0</v>
      </c>
      <c r="W811" s="465"/>
      <c r="X811" s="463">
        <v>0</v>
      </c>
      <c r="Y811" s="254">
        <v>46292.87999999999</v>
      </c>
    </row>
    <row r="812" spans="2:25" s="194" customFormat="1">
      <c r="B812" s="430" t="s">
        <v>276</v>
      </c>
      <c r="C812" s="570" t="s">
        <v>3014</v>
      </c>
      <c r="D812" s="570" t="s">
        <v>3015</v>
      </c>
      <c r="E812" s="572" t="s">
        <v>3016</v>
      </c>
      <c r="F812" s="431" t="s">
        <v>2900</v>
      </c>
      <c r="G812" s="463"/>
      <c r="H812" s="463">
        <v>240</v>
      </c>
      <c r="I812" s="463"/>
      <c r="J812" s="463"/>
      <c r="K812" s="463"/>
      <c r="L812" s="463"/>
      <c r="M812" s="463">
        <v>0</v>
      </c>
      <c r="N812" s="463">
        <v>240</v>
      </c>
      <c r="O812" s="463">
        <v>0</v>
      </c>
      <c r="P812" s="463"/>
      <c r="Q812" s="463"/>
      <c r="R812" s="463"/>
      <c r="S812" s="463"/>
      <c r="T812" s="463"/>
      <c r="U812" s="463"/>
      <c r="V812" s="463">
        <v>0</v>
      </c>
      <c r="W812" s="465"/>
      <c r="X812" s="463">
        <v>0</v>
      </c>
      <c r="Y812" s="254">
        <v>46292.87999999999</v>
      </c>
    </row>
    <row r="813" spans="2:25" s="194" customFormat="1">
      <c r="B813" s="430" t="s">
        <v>276</v>
      </c>
      <c r="C813" s="570" t="s">
        <v>3017</v>
      </c>
      <c r="D813" s="570" t="s">
        <v>3018</v>
      </c>
      <c r="E813" s="572" t="s">
        <v>3019</v>
      </c>
      <c r="F813" s="431" t="s">
        <v>2900</v>
      </c>
      <c r="G813" s="463"/>
      <c r="H813" s="463">
        <v>40</v>
      </c>
      <c r="I813" s="463"/>
      <c r="J813" s="463"/>
      <c r="K813" s="463"/>
      <c r="L813" s="463"/>
      <c r="M813" s="463">
        <v>0</v>
      </c>
      <c r="N813" s="463">
        <v>40</v>
      </c>
      <c r="O813" s="463">
        <v>0</v>
      </c>
      <c r="P813" s="463"/>
      <c r="Q813" s="463"/>
      <c r="R813" s="463"/>
      <c r="S813" s="463"/>
      <c r="T813" s="463"/>
      <c r="U813" s="463"/>
      <c r="V813" s="463">
        <v>0</v>
      </c>
      <c r="W813" s="465"/>
      <c r="X813" s="463">
        <v>0</v>
      </c>
      <c r="Y813" s="254">
        <v>7715.48</v>
      </c>
    </row>
    <row r="814" spans="2:25" s="194" customFormat="1">
      <c r="B814" s="430" t="s">
        <v>276</v>
      </c>
      <c r="C814" s="579" t="s">
        <v>3020</v>
      </c>
      <c r="D814" s="579" t="s">
        <v>3021</v>
      </c>
      <c r="E814" s="576" t="s">
        <v>3022</v>
      </c>
      <c r="F814" s="431" t="s">
        <v>2900</v>
      </c>
      <c r="G814" s="463"/>
      <c r="H814" s="463">
        <v>240</v>
      </c>
      <c r="I814" s="463"/>
      <c r="J814" s="463"/>
      <c r="K814" s="463"/>
      <c r="L814" s="463"/>
      <c r="M814" s="463">
        <v>0</v>
      </c>
      <c r="N814" s="463">
        <v>240</v>
      </c>
      <c r="O814" s="463">
        <v>0</v>
      </c>
      <c r="P814" s="463"/>
      <c r="Q814" s="463"/>
      <c r="R814" s="463"/>
      <c r="S814" s="463"/>
      <c r="T814" s="463"/>
      <c r="U814" s="463"/>
      <c r="V814" s="463">
        <v>0</v>
      </c>
      <c r="W814" s="465"/>
      <c r="X814" s="463">
        <v>0</v>
      </c>
      <c r="Y814" s="254">
        <v>46292.87999999999</v>
      </c>
    </row>
    <row r="815" spans="2:25" s="194" customFormat="1">
      <c r="B815" s="430" t="s">
        <v>276</v>
      </c>
      <c r="C815" s="570" t="s">
        <v>3023</v>
      </c>
      <c r="D815" s="570" t="s">
        <v>3024</v>
      </c>
      <c r="E815" s="572" t="s">
        <v>3025</v>
      </c>
      <c r="F815" s="431" t="s">
        <v>2900</v>
      </c>
      <c r="G815" s="463"/>
      <c r="H815" s="463">
        <v>240</v>
      </c>
      <c r="I815" s="463"/>
      <c r="J815" s="463"/>
      <c r="K815" s="463"/>
      <c r="L815" s="463"/>
      <c r="M815" s="463">
        <v>0</v>
      </c>
      <c r="N815" s="463">
        <v>240</v>
      </c>
      <c r="O815" s="463">
        <v>0</v>
      </c>
      <c r="P815" s="463"/>
      <c r="Q815" s="463"/>
      <c r="R815" s="463"/>
      <c r="S815" s="463"/>
      <c r="T815" s="463"/>
      <c r="U815" s="463"/>
      <c r="V815" s="463">
        <v>0</v>
      </c>
      <c r="W815" s="465"/>
      <c r="X815" s="463">
        <v>0</v>
      </c>
      <c r="Y815" s="254">
        <v>44462.92</v>
      </c>
    </row>
    <row r="816" spans="2:25" s="194" customFormat="1">
      <c r="B816" s="430" t="s">
        <v>276</v>
      </c>
      <c r="C816" s="570" t="s">
        <v>3026</v>
      </c>
      <c r="D816" s="570" t="s">
        <v>3027</v>
      </c>
      <c r="E816" s="572" t="s">
        <v>3028</v>
      </c>
      <c r="F816" s="431" t="s">
        <v>2900</v>
      </c>
      <c r="G816" s="463"/>
      <c r="H816" s="463">
        <v>240</v>
      </c>
      <c r="I816" s="463"/>
      <c r="J816" s="463"/>
      <c r="K816" s="463"/>
      <c r="L816" s="463"/>
      <c r="M816" s="463">
        <v>0</v>
      </c>
      <c r="N816" s="463">
        <v>240</v>
      </c>
      <c r="O816" s="463">
        <v>0</v>
      </c>
      <c r="P816" s="463"/>
      <c r="Q816" s="463"/>
      <c r="R816" s="463"/>
      <c r="S816" s="463"/>
      <c r="T816" s="463"/>
      <c r="U816" s="463"/>
      <c r="V816" s="463">
        <v>0</v>
      </c>
      <c r="W816" s="465"/>
      <c r="X816" s="463">
        <v>0</v>
      </c>
      <c r="Y816" s="254">
        <v>46292.87999999999</v>
      </c>
    </row>
    <row r="817" spans="2:25" s="194" customFormat="1">
      <c r="B817" s="430" t="s">
        <v>276</v>
      </c>
      <c r="C817" s="254" t="s">
        <v>3029</v>
      </c>
      <c r="D817" s="570" t="s">
        <v>3030</v>
      </c>
      <c r="E817" s="287" t="s">
        <v>3031</v>
      </c>
      <c r="F817" s="431" t="s">
        <v>2900</v>
      </c>
      <c r="G817" s="463"/>
      <c r="H817" s="463">
        <v>240</v>
      </c>
      <c r="I817" s="463"/>
      <c r="J817" s="463"/>
      <c r="K817" s="463"/>
      <c r="L817" s="463"/>
      <c r="M817" s="463">
        <v>0</v>
      </c>
      <c r="N817" s="463">
        <v>240</v>
      </c>
      <c r="O817" s="463">
        <v>0</v>
      </c>
      <c r="P817" s="463"/>
      <c r="Q817" s="463"/>
      <c r="R817" s="463"/>
      <c r="S817" s="463"/>
      <c r="T817" s="463"/>
      <c r="U817" s="463"/>
      <c r="V817" s="463">
        <v>0</v>
      </c>
      <c r="W817" s="465"/>
      <c r="X817" s="463">
        <v>0</v>
      </c>
      <c r="Y817" s="254">
        <v>40803</v>
      </c>
    </row>
    <row r="818" spans="2:25" s="194" customFormat="1">
      <c r="B818" s="430" t="s">
        <v>276</v>
      </c>
      <c r="C818" s="254" t="s">
        <v>3032</v>
      </c>
      <c r="D818" s="570" t="s">
        <v>3033</v>
      </c>
      <c r="E818" s="572" t="s">
        <v>3034</v>
      </c>
      <c r="F818" s="431" t="s">
        <v>2900</v>
      </c>
      <c r="G818" s="463"/>
      <c r="H818" s="463">
        <v>240</v>
      </c>
      <c r="I818" s="463"/>
      <c r="J818" s="463"/>
      <c r="K818" s="463"/>
      <c r="L818" s="463"/>
      <c r="M818" s="463">
        <v>0</v>
      </c>
      <c r="N818" s="463">
        <v>240</v>
      </c>
      <c r="O818" s="463">
        <v>0</v>
      </c>
      <c r="P818" s="463"/>
      <c r="Q818" s="463"/>
      <c r="R818" s="463"/>
      <c r="S818" s="463"/>
      <c r="T818" s="463"/>
      <c r="U818" s="463"/>
      <c r="V818" s="463">
        <v>0</v>
      </c>
      <c r="W818" s="465"/>
      <c r="X818" s="463">
        <v>0</v>
      </c>
      <c r="Y818" s="254">
        <v>46292.87999999999</v>
      </c>
    </row>
    <row r="819" spans="2:25" s="194" customFormat="1">
      <c r="B819" s="430" t="s">
        <v>276</v>
      </c>
      <c r="C819" s="254" t="s">
        <v>3035</v>
      </c>
      <c r="D819" s="570" t="s">
        <v>3036</v>
      </c>
      <c r="E819" s="572" t="s">
        <v>3037</v>
      </c>
      <c r="F819" s="431" t="s">
        <v>2900</v>
      </c>
      <c r="G819" s="463"/>
      <c r="H819" s="463">
        <v>240</v>
      </c>
      <c r="I819" s="463"/>
      <c r="J819" s="463"/>
      <c r="K819" s="463"/>
      <c r="L819" s="463"/>
      <c r="M819" s="463">
        <v>0</v>
      </c>
      <c r="N819" s="463">
        <v>240</v>
      </c>
      <c r="O819" s="463">
        <v>0</v>
      </c>
      <c r="P819" s="463"/>
      <c r="Q819" s="463"/>
      <c r="R819" s="463"/>
      <c r="S819" s="463"/>
      <c r="T819" s="463"/>
      <c r="U819" s="463"/>
      <c r="V819" s="463">
        <v>0</v>
      </c>
      <c r="W819" s="465"/>
      <c r="X819" s="463">
        <v>0</v>
      </c>
      <c r="Y819" s="254">
        <v>36290.939999999995</v>
      </c>
    </row>
    <row r="820" spans="2:25" s="194" customFormat="1">
      <c r="B820" s="430" t="s">
        <v>276</v>
      </c>
      <c r="C820" s="254" t="s">
        <v>3038</v>
      </c>
      <c r="D820" s="570" t="s">
        <v>3039</v>
      </c>
      <c r="E820" s="254" t="s">
        <v>3040</v>
      </c>
      <c r="F820" s="431" t="s">
        <v>2900</v>
      </c>
      <c r="G820" s="463"/>
      <c r="H820" s="463">
        <v>234</v>
      </c>
      <c r="I820" s="463"/>
      <c r="J820" s="463"/>
      <c r="K820" s="463"/>
      <c r="L820" s="463"/>
      <c r="M820" s="463">
        <v>0</v>
      </c>
      <c r="N820" s="463">
        <v>234</v>
      </c>
      <c r="O820" s="463">
        <v>0</v>
      </c>
      <c r="P820" s="463"/>
      <c r="Q820" s="463"/>
      <c r="R820" s="463"/>
      <c r="S820" s="463"/>
      <c r="T820" s="463"/>
      <c r="U820" s="463"/>
      <c r="V820" s="463">
        <v>0</v>
      </c>
      <c r="W820" s="465"/>
      <c r="X820" s="463">
        <v>0</v>
      </c>
      <c r="Y820" s="254">
        <v>45135.539999999994</v>
      </c>
    </row>
    <row r="821" spans="2:25" s="194" customFormat="1">
      <c r="B821" s="430" t="s">
        <v>276</v>
      </c>
      <c r="C821" s="254" t="s">
        <v>3041</v>
      </c>
      <c r="D821" s="570" t="s">
        <v>3042</v>
      </c>
      <c r="E821" s="572" t="s">
        <v>3043</v>
      </c>
      <c r="F821" s="431" t="s">
        <v>2900</v>
      </c>
      <c r="G821" s="463"/>
      <c r="H821" s="463">
        <v>240</v>
      </c>
      <c r="I821" s="463"/>
      <c r="J821" s="463"/>
      <c r="K821" s="463"/>
      <c r="L821" s="463"/>
      <c r="M821" s="463">
        <v>0</v>
      </c>
      <c r="N821" s="463">
        <v>240</v>
      </c>
      <c r="O821" s="463">
        <v>0</v>
      </c>
      <c r="P821" s="463"/>
      <c r="Q821" s="463"/>
      <c r="R821" s="463"/>
      <c r="S821" s="463"/>
      <c r="T821" s="463"/>
      <c r="U821" s="463"/>
      <c r="V821" s="463">
        <v>0</v>
      </c>
      <c r="W821" s="465"/>
      <c r="X821" s="463">
        <v>0</v>
      </c>
      <c r="Y821" s="254">
        <v>46292.87999999999</v>
      </c>
    </row>
    <row r="822" spans="2:25" s="194" customFormat="1">
      <c r="B822" s="430" t="s">
        <v>276</v>
      </c>
      <c r="C822" s="254" t="s">
        <v>3044</v>
      </c>
      <c r="D822" s="570" t="s">
        <v>3045</v>
      </c>
      <c r="E822" s="287" t="s">
        <v>3046</v>
      </c>
      <c r="F822" s="431" t="s">
        <v>2900</v>
      </c>
      <c r="G822" s="463"/>
      <c r="H822" s="463">
        <v>80</v>
      </c>
      <c r="I822" s="463"/>
      <c r="J822" s="463"/>
      <c r="K822" s="463"/>
      <c r="L822" s="463"/>
      <c r="M822" s="463"/>
      <c r="N822" s="463">
        <v>80</v>
      </c>
      <c r="O822" s="463"/>
      <c r="P822" s="463"/>
      <c r="Q822" s="463"/>
      <c r="R822" s="463"/>
      <c r="S822" s="463"/>
      <c r="T822" s="463"/>
      <c r="U822" s="463"/>
      <c r="V822" s="463">
        <v>0</v>
      </c>
      <c r="W822" s="465"/>
      <c r="X822" s="463">
        <v>0</v>
      </c>
      <c r="Y822" s="254">
        <v>12096.98</v>
      </c>
    </row>
    <row r="823" spans="2:25" s="194" customFormat="1">
      <c r="B823" s="430" t="s">
        <v>276</v>
      </c>
      <c r="C823" s="254" t="s">
        <v>3047</v>
      </c>
      <c r="D823" s="570" t="s">
        <v>3048</v>
      </c>
      <c r="E823" s="254" t="s">
        <v>3049</v>
      </c>
      <c r="F823" s="431" t="s">
        <v>2900</v>
      </c>
      <c r="G823" s="463"/>
      <c r="H823" s="463">
        <v>240</v>
      </c>
      <c r="I823" s="463"/>
      <c r="J823" s="463"/>
      <c r="K823" s="463"/>
      <c r="L823" s="463"/>
      <c r="M823" s="463">
        <v>0</v>
      </c>
      <c r="N823" s="463">
        <v>240</v>
      </c>
      <c r="O823" s="463">
        <v>0</v>
      </c>
      <c r="P823" s="463"/>
      <c r="Q823" s="463"/>
      <c r="R823" s="463"/>
      <c r="S823" s="463"/>
      <c r="T823" s="463"/>
      <c r="U823" s="463"/>
      <c r="V823" s="463">
        <v>0</v>
      </c>
      <c r="W823" s="465"/>
      <c r="X823" s="463">
        <v>0</v>
      </c>
      <c r="Y823" s="254">
        <v>36290.939999999995</v>
      </c>
    </row>
    <row r="824" spans="2:25" s="194" customFormat="1">
      <c r="B824" s="430" t="s">
        <v>276</v>
      </c>
      <c r="C824" s="254" t="s">
        <v>3050</v>
      </c>
      <c r="D824" s="570" t="s">
        <v>3051</v>
      </c>
      <c r="E824" s="254" t="s">
        <v>3052</v>
      </c>
      <c r="F824" s="431" t="s">
        <v>2900</v>
      </c>
      <c r="G824" s="463"/>
      <c r="H824" s="463">
        <v>240</v>
      </c>
      <c r="I824" s="463"/>
      <c r="J824" s="463"/>
      <c r="K824" s="463"/>
      <c r="L824" s="463"/>
      <c r="M824" s="463">
        <v>0</v>
      </c>
      <c r="N824" s="463">
        <v>240</v>
      </c>
      <c r="O824" s="463">
        <v>0</v>
      </c>
      <c r="P824" s="463"/>
      <c r="Q824" s="463"/>
      <c r="R824" s="463"/>
      <c r="S824" s="463"/>
      <c r="T824" s="463"/>
      <c r="U824" s="463"/>
      <c r="V824" s="463">
        <v>0</v>
      </c>
      <c r="W824" s="465"/>
      <c r="X824" s="463">
        <v>0</v>
      </c>
      <c r="Y824" s="254">
        <v>40803</v>
      </c>
    </row>
    <row r="825" spans="2:25" s="194" customFormat="1">
      <c r="B825" s="430" t="s">
        <v>276</v>
      </c>
      <c r="C825" s="254" t="s">
        <v>3053</v>
      </c>
      <c r="D825" s="570" t="s">
        <v>3054</v>
      </c>
      <c r="E825" s="572" t="s">
        <v>3055</v>
      </c>
      <c r="F825" s="431" t="s">
        <v>2900</v>
      </c>
      <c r="G825" s="463"/>
      <c r="H825" s="463">
        <v>240</v>
      </c>
      <c r="I825" s="463"/>
      <c r="J825" s="463"/>
      <c r="K825" s="463"/>
      <c r="L825" s="463"/>
      <c r="M825" s="463">
        <v>0</v>
      </c>
      <c r="N825" s="463">
        <v>240</v>
      </c>
      <c r="O825" s="463">
        <v>0</v>
      </c>
      <c r="P825" s="463"/>
      <c r="Q825" s="463"/>
      <c r="R825" s="463"/>
      <c r="S825" s="463"/>
      <c r="T825" s="463"/>
      <c r="U825" s="463"/>
      <c r="V825" s="463">
        <v>0</v>
      </c>
      <c r="W825" s="465"/>
      <c r="X825" s="463">
        <v>0</v>
      </c>
      <c r="Y825" s="254">
        <v>40803</v>
      </c>
    </row>
    <row r="826" spans="2:25" s="194" customFormat="1">
      <c r="B826" s="430" t="s">
        <v>276</v>
      </c>
      <c r="C826" s="254" t="s">
        <v>3056</v>
      </c>
      <c r="D826" s="570" t="s">
        <v>3057</v>
      </c>
      <c r="E826" s="572" t="s">
        <v>3058</v>
      </c>
      <c r="F826" s="431" t="s">
        <v>2900</v>
      </c>
      <c r="G826" s="463"/>
      <c r="H826" s="463">
        <v>240</v>
      </c>
      <c r="I826" s="463"/>
      <c r="J826" s="463"/>
      <c r="K826" s="463"/>
      <c r="L826" s="463"/>
      <c r="M826" s="463">
        <v>0</v>
      </c>
      <c r="N826" s="463">
        <v>240</v>
      </c>
      <c r="O826" s="463">
        <v>0</v>
      </c>
      <c r="P826" s="463"/>
      <c r="Q826" s="463"/>
      <c r="R826" s="463"/>
      <c r="S826" s="463"/>
      <c r="T826" s="463"/>
      <c r="U826" s="463"/>
      <c r="V826" s="463">
        <v>0</v>
      </c>
      <c r="W826" s="465"/>
      <c r="X826" s="463">
        <v>0</v>
      </c>
      <c r="Y826" s="254">
        <v>36290.93</v>
      </c>
    </row>
    <row r="827" spans="2:25" s="194" customFormat="1">
      <c r="B827" s="430" t="s">
        <v>276</v>
      </c>
      <c r="C827" s="254" t="s">
        <v>3059</v>
      </c>
      <c r="D827" s="570" t="s">
        <v>3060</v>
      </c>
      <c r="E827" s="572" t="s">
        <v>3061</v>
      </c>
      <c r="F827" s="431" t="s">
        <v>2900</v>
      </c>
      <c r="G827" s="463"/>
      <c r="H827" s="463">
        <v>240</v>
      </c>
      <c r="I827" s="463"/>
      <c r="J827" s="463"/>
      <c r="K827" s="463"/>
      <c r="L827" s="463"/>
      <c r="M827" s="463">
        <v>0</v>
      </c>
      <c r="N827" s="463">
        <v>240</v>
      </c>
      <c r="O827" s="463">
        <v>0</v>
      </c>
      <c r="P827" s="463"/>
      <c r="Q827" s="463"/>
      <c r="R827" s="463"/>
      <c r="S827" s="463"/>
      <c r="T827" s="463"/>
      <c r="U827" s="463"/>
      <c r="V827" s="463">
        <v>0</v>
      </c>
      <c r="W827" s="465"/>
      <c r="X827" s="463">
        <v>0</v>
      </c>
      <c r="Y827" s="254">
        <v>46292.87999999999</v>
      </c>
    </row>
    <row r="828" spans="2:25" s="194" customFormat="1">
      <c r="B828" s="430" t="s">
        <v>276</v>
      </c>
      <c r="C828" s="254" t="s">
        <v>3062</v>
      </c>
      <c r="D828" s="570" t="s">
        <v>3063</v>
      </c>
      <c r="E828" s="572" t="s">
        <v>3064</v>
      </c>
      <c r="F828" s="431" t="s">
        <v>2900</v>
      </c>
      <c r="G828" s="463"/>
      <c r="H828" s="463">
        <v>120</v>
      </c>
      <c r="I828" s="463"/>
      <c r="J828" s="463"/>
      <c r="K828" s="463"/>
      <c r="L828" s="463"/>
      <c r="M828" s="463">
        <v>0</v>
      </c>
      <c r="N828" s="463">
        <v>120</v>
      </c>
      <c r="O828" s="463">
        <v>0</v>
      </c>
      <c r="P828" s="463"/>
      <c r="Q828" s="463"/>
      <c r="R828" s="463"/>
      <c r="S828" s="463"/>
      <c r="T828" s="463"/>
      <c r="U828" s="463"/>
      <c r="V828" s="463">
        <v>0</v>
      </c>
      <c r="W828" s="465"/>
      <c r="X828" s="463">
        <v>0</v>
      </c>
      <c r="Y828" s="254">
        <v>23146.439999999995</v>
      </c>
    </row>
    <row r="829" spans="2:25" s="194" customFormat="1">
      <c r="B829" s="430" t="s">
        <v>276</v>
      </c>
      <c r="C829" s="254" t="s">
        <v>3065</v>
      </c>
      <c r="D829" s="570" t="s">
        <v>3066</v>
      </c>
      <c r="E829" s="572" t="s">
        <v>3067</v>
      </c>
      <c r="F829" s="431" t="s">
        <v>2900</v>
      </c>
      <c r="G829" s="463"/>
      <c r="H829" s="463">
        <v>40</v>
      </c>
      <c r="I829" s="463"/>
      <c r="J829" s="463"/>
      <c r="K829" s="463"/>
      <c r="L829" s="463"/>
      <c r="M829" s="463">
        <v>0</v>
      </c>
      <c r="N829" s="463">
        <v>40</v>
      </c>
      <c r="O829" s="463">
        <v>0</v>
      </c>
      <c r="P829" s="463"/>
      <c r="Q829" s="463"/>
      <c r="R829" s="463"/>
      <c r="S829" s="463"/>
      <c r="T829" s="463"/>
      <c r="U829" s="463"/>
      <c r="V829" s="463">
        <v>0</v>
      </c>
      <c r="W829" s="465"/>
      <c r="X829" s="463">
        <v>0</v>
      </c>
      <c r="Y829" s="254">
        <v>7715.48</v>
      </c>
    </row>
    <row r="830" spans="2:25" s="194" customFormat="1">
      <c r="B830" s="430" t="s">
        <v>276</v>
      </c>
      <c r="C830" s="254" t="s">
        <v>3068</v>
      </c>
      <c r="D830" s="254" t="s">
        <v>3069</v>
      </c>
      <c r="E830" s="254" t="s">
        <v>3070</v>
      </c>
      <c r="F830" s="431" t="s">
        <v>2900</v>
      </c>
      <c r="G830" s="287"/>
      <c r="H830" s="580">
        <v>240</v>
      </c>
      <c r="I830" s="580"/>
      <c r="J830" s="580"/>
      <c r="K830" s="580"/>
      <c r="L830" s="580"/>
      <c r="M830" s="463">
        <v>0</v>
      </c>
      <c r="N830" s="580">
        <v>240</v>
      </c>
      <c r="O830" s="463">
        <v>0</v>
      </c>
      <c r="P830" s="287"/>
      <c r="Q830" s="287"/>
      <c r="R830" s="287"/>
      <c r="S830" s="287"/>
      <c r="T830" s="287"/>
      <c r="U830" s="287"/>
      <c r="V830" s="463">
        <v>0</v>
      </c>
      <c r="W830" s="465"/>
      <c r="X830" s="463">
        <v>0</v>
      </c>
      <c r="Y830" s="254">
        <v>44462.92</v>
      </c>
    </row>
    <row r="831" spans="2:25">
      <c r="B831" s="71" t="s">
        <v>259</v>
      </c>
      <c r="C831" s="204">
        <v>817</v>
      </c>
      <c r="D831" s="30"/>
      <c r="F831" s="313"/>
      <c r="G831" s="30"/>
      <c r="H831" s="28"/>
      <c r="I831" s="28"/>
      <c r="J831" s="28"/>
      <c r="K831" s="28"/>
      <c r="L831" s="28"/>
      <c r="M831" s="28"/>
      <c r="N831" s="28"/>
      <c r="O831" s="30"/>
      <c r="P831" s="30"/>
      <c r="Q831" s="30"/>
      <c r="R831" s="30"/>
      <c r="S831" s="30"/>
      <c r="T831" s="30"/>
      <c r="U831" s="30"/>
      <c r="V831" s="634" t="s">
        <v>112</v>
      </c>
      <c r="W831" s="634"/>
      <c r="X831" s="634"/>
      <c r="Y831" s="205">
        <f>SUM(Y14:Y830)</f>
        <v>49921431.822735876</v>
      </c>
    </row>
    <row r="832" spans="2:25">
      <c r="B832" s="32"/>
      <c r="C832" s="33"/>
      <c r="D832" s="33"/>
      <c r="E832" s="34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72"/>
    </row>
    <row r="833" spans="2:25">
      <c r="B833" s="28" t="s">
        <v>72</v>
      </c>
      <c r="C833" s="30"/>
      <c r="D833" s="30"/>
      <c r="E833" s="73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2:25">
      <c r="B834" s="28" t="s">
        <v>260</v>
      </c>
      <c r="C834" s="30"/>
      <c r="D834" s="30"/>
      <c r="E834" s="73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2:25">
      <c r="B835" s="7"/>
      <c r="C835" s="8"/>
      <c r="D835" s="9"/>
    </row>
    <row r="836" spans="2:25">
      <c r="B836" s="606" t="s">
        <v>3081</v>
      </c>
      <c r="C836" s="607"/>
      <c r="D836" s="608"/>
    </row>
    <row r="837" spans="2:25">
      <c r="B837" s="609" t="s">
        <v>37</v>
      </c>
      <c r="C837" s="610"/>
      <c r="D837" s="611"/>
    </row>
    <row r="838" spans="2:25">
      <c r="B838" s="164"/>
      <c r="C838" s="165"/>
      <c r="D838" s="166"/>
    </row>
    <row r="839" spans="2:25">
      <c r="B839" s="606" t="s">
        <v>3079</v>
      </c>
      <c r="C839" s="607"/>
      <c r="D839" s="608"/>
    </row>
    <row r="840" spans="2:25">
      <c r="B840" s="609" t="s">
        <v>38</v>
      </c>
      <c r="C840" s="610"/>
      <c r="D840" s="611"/>
    </row>
    <row r="841" spans="2:25">
      <c r="B841" s="164"/>
      <c r="C841" s="165"/>
      <c r="D841" s="166"/>
    </row>
    <row r="842" spans="2:25">
      <c r="B842" s="606"/>
      <c r="C842" s="607"/>
      <c r="D842" s="608"/>
    </row>
    <row r="843" spans="2:25">
      <c r="B843" s="609" t="s">
        <v>39</v>
      </c>
      <c r="C843" s="610"/>
      <c r="D843" s="611"/>
    </row>
    <row r="844" spans="2:25">
      <c r="B844" s="164"/>
      <c r="C844" s="165"/>
      <c r="D844" s="166"/>
    </row>
    <row r="845" spans="2:25">
      <c r="B845" s="626" t="s">
        <v>3080</v>
      </c>
      <c r="C845" s="627"/>
      <c r="D845" s="628"/>
    </row>
    <row r="846" spans="2:25">
      <c r="B846" s="609" t="s">
        <v>269</v>
      </c>
      <c r="C846" s="610"/>
      <c r="D846" s="611"/>
    </row>
    <row r="847" spans="2:25">
      <c r="B847" s="167"/>
      <c r="C847" s="168"/>
      <c r="D847" s="169"/>
    </row>
  </sheetData>
  <sheetProtection insertRows="0" deleteRows="0" autoFilter="0"/>
  <mergeCells count="27">
    <mergeCell ref="B843:D843"/>
    <mergeCell ref="B845:D845"/>
    <mergeCell ref="B846:D846"/>
    <mergeCell ref="V831:X831"/>
    <mergeCell ref="B836:D836"/>
    <mergeCell ref="B837:D837"/>
    <mergeCell ref="B839:D839"/>
    <mergeCell ref="B840:D840"/>
    <mergeCell ref="B842:D842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disablePrompts="1" count="3">
    <dataValidation allowBlank="1" showInputMessage="1" showErrorMessage="1" sqref="B8:P8" xr:uid="{00000000-0002-0000-0400-000000000000}"/>
    <dataValidation type="textLength" errorStyle="information" allowBlank="1" showInputMessage="1" showErrorMessage="1" sqref="D305:D306 D368:D371 D363 C371 C316 D351:D357 D379:D384 D309:D349" xr:uid="{3AF5115B-B1A0-44A4-85F4-0BBE701D128D}">
      <formula1>0</formula1>
      <formula2>18</formula2>
    </dataValidation>
    <dataValidation type="textLength" allowBlank="1" showInputMessage="1" showErrorMessage="1" sqref="D808:D809 D813:D814 D803" xr:uid="{47230558-95A6-450D-B124-6F2843740565}">
      <formula1>0</formula1>
      <formula2>18</formula2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V809"/>
  <sheetViews>
    <sheetView showGridLines="0" view="pageBreakPreview" zoomScale="80" zoomScaleNormal="55" zoomScaleSheetLayoutView="80" workbookViewId="0">
      <pane ySplit="12" topLeftCell="A533" activePane="bottomLeft" state="frozen"/>
      <selection activeCell="Q23" sqref="Q23"/>
      <selection pane="bottomLeft" activeCell="L565" sqref="L565"/>
    </sheetView>
  </sheetViews>
  <sheetFormatPr baseColWidth="10" defaultColWidth="11" defaultRowHeight="1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2:22" ht="17.25" customHeight="1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86" t="str">
        <f>'Caratula Resumen'!E16</f>
        <v>CHIHUAHUA</v>
      </c>
      <c r="V7" s="13"/>
    </row>
    <row r="8" spans="2:22" s="14" customFormat="1" ht="17.100000000000001" customHeight="1">
      <c r="B8" s="643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180"/>
      <c r="R8" s="15"/>
      <c r="S8" s="15"/>
      <c r="T8" s="178"/>
      <c r="U8" s="178" t="str">
        <f>+'A Y  II D3'!X8</f>
        <v>1er. Trimestre 2026</v>
      </c>
      <c r="V8" s="16"/>
    </row>
    <row r="9" spans="2:22" ht="17.2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94" customFormat="1" ht="37.5" customHeight="1">
      <c r="B11" s="644" t="s">
        <v>41</v>
      </c>
      <c r="C11" s="646" t="s">
        <v>114</v>
      </c>
      <c r="D11" s="646" t="s">
        <v>67</v>
      </c>
      <c r="E11" s="648" t="s">
        <v>83</v>
      </c>
      <c r="F11" s="650" t="s">
        <v>43</v>
      </c>
      <c r="G11" s="650" t="s">
        <v>44</v>
      </c>
      <c r="H11" s="652" t="s">
        <v>115</v>
      </c>
      <c r="I11" s="644" t="s">
        <v>116</v>
      </c>
      <c r="J11" s="654" t="s">
        <v>46</v>
      </c>
      <c r="K11" s="654"/>
      <c r="L11" s="654"/>
      <c r="M11" s="654"/>
      <c r="N11" s="654"/>
      <c r="O11" s="654"/>
      <c r="P11" s="654"/>
      <c r="Q11" s="644" t="s">
        <v>117</v>
      </c>
      <c r="R11" s="645" t="s">
        <v>118</v>
      </c>
      <c r="S11" s="644" t="s">
        <v>119</v>
      </c>
      <c r="T11" s="644"/>
      <c r="U11" s="644" t="s">
        <v>48</v>
      </c>
      <c r="V11" s="645" t="s">
        <v>49</v>
      </c>
    </row>
    <row r="12" spans="2:22" s="194" customFormat="1" ht="55.5" customHeight="1">
      <c r="B12" s="644"/>
      <c r="C12" s="647"/>
      <c r="D12" s="647"/>
      <c r="E12" s="649"/>
      <c r="F12" s="651"/>
      <c r="G12" s="651"/>
      <c r="H12" s="653"/>
      <c r="I12" s="644"/>
      <c r="J12" s="214" t="s">
        <v>57</v>
      </c>
      <c r="K12" s="214" t="s">
        <v>58</v>
      </c>
      <c r="L12" s="214" t="s">
        <v>59</v>
      </c>
      <c r="M12" s="214" t="s">
        <v>60</v>
      </c>
      <c r="N12" s="214" t="s">
        <v>61</v>
      </c>
      <c r="O12" s="215" t="s">
        <v>62</v>
      </c>
      <c r="P12" s="214" t="s">
        <v>63</v>
      </c>
      <c r="Q12" s="644"/>
      <c r="R12" s="655"/>
      <c r="S12" s="215" t="s">
        <v>120</v>
      </c>
      <c r="T12" s="215" t="s">
        <v>121</v>
      </c>
      <c r="U12" s="644"/>
      <c r="V12" s="645"/>
    </row>
    <row r="13" spans="2:22" s="194" customFormat="1" ht="5.0999999999999996" customHeight="1"/>
    <row r="14" spans="2:22" s="194" customFormat="1" ht="76.5" hidden="1">
      <c r="B14" s="216" t="s">
        <v>41</v>
      </c>
      <c r="C14" s="216" t="s">
        <v>114</v>
      </c>
      <c r="D14" s="216" t="s">
        <v>67</v>
      </c>
      <c r="E14" s="217" t="s">
        <v>83</v>
      </c>
      <c r="F14" s="217" t="s">
        <v>43</v>
      </c>
      <c r="G14" s="217" t="s">
        <v>44</v>
      </c>
      <c r="H14" s="216" t="s">
        <v>115</v>
      </c>
      <c r="I14" s="216" t="s">
        <v>116</v>
      </c>
      <c r="J14" s="214" t="s">
        <v>57</v>
      </c>
      <c r="K14" s="214" t="s">
        <v>58</v>
      </c>
      <c r="L14" s="214" t="s">
        <v>59</v>
      </c>
      <c r="M14" s="214" t="s">
        <v>60</v>
      </c>
      <c r="N14" s="214" t="s">
        <v>61</v>
      </c>
      <c r="O14" s="214" t="s">
        <v>92</v>
      </c>
      <c r="P14" s="214" t="s">
        <v>93</v>
      </c>
      <c r="Q14" s="216" t="s">
        <v>117</v>
      </c>
      <c r="R14" s="216" t="s">
        <v>118</v>
      </c>
      <c r="S14" s="214" t="s">
        <v>122</v>
      </c>
      <c r="T14" s="214" t="s">
        <v>123</v>
      </c>
      <c r="U14" s="216" t="s">
        <v>48</v>
      </c>
      <c r="V14" s="216" t="s">
        <v>49</v>
      </c>
    </row>
    <row r="15" spans="2:22" s="194" customFormat="1">
      <c r="B15" s="311" t="s">
        <v>276</v>
      </c>
      <c r="C15" s="254" t="s">
        <v>399</v>
      </c>
      <c r="D15" s="306">
        <v>100</v>
      </c>
      <c r="E15" s="220" t="s">
        <v>303</v>
      </c>
      <c r="F15" s="220" t="s">
        <v>335</v>
      </c>
      <c r="G15" s="220" t="s">
        <v>367</v>
      </c>
      <c r="H15" t="s">
        <v>400</v>
      </c>
      <c r="I15" s="307">
        <v>480</v>
      </c>
      <c r="J15" s="309">
        <v>83101</v>
      </c>
      <c r="K15" s="181">
        <v>1003</v>
      </c>
      <c r="L15" s="312" t="s">
        <v>410</v>
      </c>
      <c r="M15" s="312" t="s">
        <v>411</v>
      </c>
      <c r="N15" s="181" t="s">
        <v>412</v>
      </c>
      <c r="O15" s="181">
        <v>0</v>
      </c>
      <c r="P15" t="str">
        <f>"13184"</f>
        <v>13184</v>
      </c>
      <c r="Q15" s="308">
        <v>2</v>
      </c>
      <c r="R15" s="306"/>
      <c r="S15" s="308">
        <v>20260101</v>
      </c>
      <c r="T15" s="308">
        <v>20260331</v>
      </c>
      <c r="U15" s="220">
        <v>142854.73000000001</v>
      </c>
      <c r="V15" s="310"/>
    </row>
    <row r="16" spans="2:22" s="194" customFormat="1">
      <c r="B16" s="311" t="s">
        <v>276</v>
      </c>
      <c r="C16" s="254" t="s">
        <v>399</v>
      </c>
      <c r="D16" s="306">
        <v>100</v>
      </c>
      <c r="E16" s="220" t="s">
        <v>304</v>
      </c>
      <c r="F16" s="220" t="s">
        <v>336</v>
      </c>
      <c r="G16" s="220" t="s">
        <v>368</v>
      </c>
      <c r="H16" t="s">
        <v>400</v>
      </c>
      <c r="I16" s="307">
        <v>480</v>
      </c>
      <c r="J16" s="309">
        <v>83101</v>
      </c>
      <c r="K16" s="181">
        <v>1003</v>
      </c>
      <c r="L16" s="312" t="s">
        <v>410</v>
      </c>
      <c r="M16" s="312" t="s">
        <v>411</v>
      </c>
      <c r="N16" s="181" t="s">
        <v>412</v>
      </c>
      <c r="O16" s="181">
        <v>0</v>
      </c>
      <c r="P16" t="str">
        <f>"13639"</f>
        <v>13639</v>
      </c>
      <c r="Q16" s="308">
        <v>2</v>
      </c>
      <c r="R16" s="306"/>
      <c r="S16" s="308">
        <v>20260101</v>
      </c>
      <c r="T16" s="308">
        <v>20260331</v>
      </c>
      <c r="U16" s="220">
        <v>180673.25</v>
      </c>
      <c r="V16" s="310"/>
    </row>
    <row r="17" spans="2:22" s="194" customFormat="1">
      <c r="B17" s="311" t="s">
        <v>276</v>
      </c>
      <c r="C17" s="254" t="s">
        <v>399</v>
      </c>
      <c r="D17" s="306">
        <v>100</v>
      </c>
      <c r="E17" s="220" t="s">
        <v>305</v>
      </c>
      <c r="F17" s="220" t="s">
        <v>337</v>
      </c>
      <c r="G17" s="220" t="s">
        <v>369</v>
      </c>
      <c r="H17" t="s">
        <v>400</v>
      </c>
      <c r="I17" s="307">
        <v>480</v>
      </c>
      <c r="J17" s="309">
        <v>83101</v>
      </c>
      <c r="K17" s="181">
        <v>1003</v>
      </c>
      <c r="L17" s="312" t="s">
        <v>410</v>
      </c>
      <c r="M17" s="312" t="s">
        <v>411</v>
      </c>
      <c r="N17" s="181" t="s">
        <v>412</v>
      </c>
      <c r="O17" s="181">
        <v>0</v>
      </c>
      <c r="P17" t="str">
        <f>"14135"</f>
        <v>14135</v>
      </c>
      <c r="Q17" s="308">
        <v>2</v>
      </c>
      <c r="R17" s="306"/>
      <c r="S17" s="308">
        <v>20260101</v>
      </c>
      <c r="T17" s="308">
        <v>20260331</v>
      </c>
      <c r="U17" s="220">
        <v>157402.12</v>
      </c>
      <c r="V17" s="310"/>
    </row>
    <row r="18" spans="2:22" s="194" customFormat="1">
      <c r="B18" s="311" t="s">
        <v>276</v>
      </c>
      <c r="C18" s="254" t="s">
        <v>399</v>
      </c>
      <c r="D18" s="306">
        <v>100</v>
      </c>
      <c r="E18" s="220" t="s">
        <v>306</v>
      </c>
      <c r="F18" s="220" t="s">
        <v>338</v>
      </c>
      <c r="G18" s="220" t="s">
        <v>370</v>
      </c>
      <c r="H18" t="s">
        <v>401</v>
      </c>
      <c r="I18" s="307">
        <v>480</v>
      </c>
      <c r="J18" s="309">
        <v>83101</v>
      </c>
      <c r="K18" s="181">
        <v>1003</v>
      </c>
      <c r="L18" s="312" t="s">
        <v>410</v>
      </c>
      <c r="M18" s="312" t="s">
        <v>411</v>
      </c>
      <c r="N18" s="181" t="s">
        <v>412</v>
      </c>
      <c r="O18" s="181">
        <v>0</v>
      </c>
      <c r="P18" t="str">
        <f>"10163"</f>
        <v>10163</v>
      </c>
      <c r="Q18" s="308">
        <v>2</v>
      </c>
      <c r="R18" s="306"/>
      <c r="S18" s="308">
        <v>20260101</v>
      </c>
      <c r="T18" s="308">
        <v>20260331</v>
      </c>
      <c r="U18" s="220">
        <v>79125.850000000006</v>
      </c>
      <c r="V18" s="310"/>
    </row>
    <row r="19" spans="2:22" s="194" customFormat="1">
      <c r="B19" s="311" t="s">
        <v>276</v>
      </c>
      <c r="C19" s="254" t="s">
        <v>399</v>
      </c>
      <c r="D19" s="306">
        <v>100</v>
      </c>
      <c r="E19" s="220" t="s">
        <v>307</v>
      </c>
      <c r="F19" s="220" t="s">
        <v>339</v>
      </c>
      <c r="G19" s="220" t="s">
        <v>371</v>
      </c>
      <c r="H19" t="s">
        <v>402</v>
      </c>
      <c r="I19" s="307">
        <v>480</v>
      </c>
      <c r="J19" s="309">
        <v>83101</v>
      </c>
      <c r="K19" s="181">
        <v>1003</v>
      </c>
      <c r="L19" s="312" t="s">
        <v>410</v>
      </c>
      <c r="M19" s="312" t="s">
        <v>411</v>
      </c>
      <c r="N19" s="181" t="s">
        <v>412</v>
      </c>
      <c r="O19" s="181">
        <v>0</v>
      </c>
      <c r="P19" t="str">
        <f>"9714"</f>
        <v>9714</v>
      </c>
      <c r="Q19" s="308">
        <v>2</v>
      </c>
      <c r="R19" s="306"/>
      <c r="S19" s="308">
        <v>20260101</v>
      </c>
      <c r="T19" s="308">
        <v>20260331</v>
      </c>
      <c r="U19" s="220">
        <v>49220.01</v>
      </c>
      <c r="V19" s="310"/>
    </row>
    <row r="20" spans="2:22" s="194" customFormat="1">
      <c r="B20" s="311" t="s">
        <v>276</v>
      </c>
      <c r="C20" s="254" t="s">
        <v>399</v>
      </c>
      <c r="D20" s="306">
        <v>100</v>
      </c>
      <c r="E20" s="220" t="s">
        <v>308</v>
      </c>
      <c r="F20" s="220" t="s">
        <v>340</v>
      </c>
      <c r="G20" s="220" t="s">
        <v>372</v>
      </c>
      <c r="H20" t="s">
        <v>400</v>
      </c>
      <c r="I20" s="307">
        <v>480</v>
      </c>
      <c r="J20" s="309">
        <v>83101</v>
      </c>
      <c r="K20" s="181">
        <v>1003</v>
      </c>
      <c r="L20" s="312" t="s">
        <v>410</v>
      </c>
      <c r="M20" s="312" t="s">
        <v>411</v>
      </c>
      <c r="N20" s="181" t="s">
        <v>412</v>
      </c>
      <c r="O20" s="181">
        <v>0</v>
      </c>
      <c r="P20" t="str">
        <f>"14302"</f>
        <v>14302</v>
      </c>
      <c r="Q20" s="308">
        <v>2</v>
      </c>
      <c r="R20" s="306"/>
      <c r="S20" s="308">
        <v>20260101</v>
      </c>
      <c r="T20" s="308">
        <v>20260331</v>
      </c>
      <c r="U20" s="220">
        <v>73861.38</v>
      </c>
      <c r="V20" s="310"/>
    </row>
    <row r="21" spans="2:22" s="194" customFormat="1">
      <c r="B21" s="311" t="s">
        <v>276</v>
      </c>
      <c r="C21" s="254" t="s">
        <v>399</v>
      </c>
      <c r="D21" s="306">
        <v>100</v>
      </c>
      <c r="E21" s="220" t="s">
        <v>309</v>
      </c>
      <c r="F21" s="220" t="s">
        <v>341</v>
      </c>
      <c r="G21" s="220" t="s">
        <v>373</v>
      </c>
      <c r="H21" t="s">
        <v>402</v>
      </c>
      <c r="I21" s="307">
        <v>480</v>
      </c>
      <c r="J21" s="309">
        <v>83101</v>
      </c>
      <c r="K21" s="181">
        <v>1003</v>
      </c>
      <c r="L21" s="312" t="s">
        <v>410</v>
      </c>
      <c r="M21" s="312" t="s">
        <v>411</v>
      </c>
      <c r="N21" s="181" t="s">
        <v>412</v>
      </c>
      <c r="O21" s="181">
        <v>0</v>
      </c>
      <c r="P21" t="str">
        <f>"2384"</f>
        <v>2384</v>
      </c>
      <c r="Q21" s="308">
        <v>2</v>
      </c>
      <c r="R21" s="306"/>
      <c r="S21" s="308">
        <v>20260101</v>
      </c>
      <c r="T21" s="308">
        <v>20260331</v>
      </c>
      <c r="U21" s="220">
        <v>15676.07</v>
      </c>
      <c r="V21" s="310"/>
    </row>
    <row r="22" spans="2:22" s="194" customFormat="1">
      <c r="B22" s="311" t="s">
        <v>276</v>
      </c>
      <c r="C22" s="254" t="s">
        <v>399</v>
      </c>
      <c r="D22" s="306">
        <v>100</v>
      </c>
      <c r="E22" s="220" t="s">
        <v>310</v>
      </c>
      <c r="F22" s="220" t="s">
        <v>342</v>
      </c>
      <c r="G22" s="220" t="s">
        <v>374</v>
      </c>
      <c r="H22" t="s">
        <v>402</v>
      </c>
      <c r="I22" s="307">
        <v>480</v>
      </c>
      <c r="J22" s="309">
        <v>83101</v>
      </c>
      <c r="K22" s="181">
        <v>1003</v>
      </c>
      <c r="L22" s="312" t="s">
        <v>410</v>
      </c>
      <c r="M22" s="312" t="s">
        <v>411</v>
      </c>
      <c r="N22" s="181" t="s">
        <v>412</v>
      </c>
      <c r="O22" s="181">
        <v>0</v>
      </c>
      <c r="P22" t="str">
        <f>"2413"</f>
        <v>2413</v>
      </c>
      <c r="Q22" s="308">
        <v>2</v>
      </c>
      <c r="R22" s="306"/>
      <c r="S22" s="308">
        <v>20260101</v>
      </c>
      <c r="T22" s="308">
        <v>20260331</v>
      </c>
      <c r="U22" s="220">
        <v>103172.25</v>
      </c>
      <c r="V22" s="310"/>
    </row>
    <row r="23" spans="2:22" s="194" customFormat="1">
      <c r="B23" s="311" t="s">
        <v>276</v>
      </c>
      <c r="C23" s="254" t="s">
        <v>399</v>
      </c>
      <c r="D23" s="306">
        <v>100</v>
      </c>
      <c r="E23" s="220" t="s">
        <v>311</v>
      </c>
      <c r="F23" s="220" t="s">
        <v>343</v>
      </c>
      <c r="G23" s="220" t="s">
        <v>375</v>
      </c>
      <c r="H23" t="s">
        <v>400</v>
      </c>
      <c r="I23" s="307">
        <v>480</v>
      </c>
      <c r="J23" s="309">
        <v>83101</v>
      </c>
      <c r="K23" s="181">
        <v>1003</v>
      </c>
      <c r="L23" s="312" t="s">
        <v>410</v>
      </c>
      <c r="M23" s="312" t="s">
        <v>411</v>
      </c>
      <c r="N23" s="181" t="s">
        <v>412</v>
      </c>
      <c r="O23" s="181">
        <v>0</v>
      </c>
      <c r="P23" t="str">
        <f>"14136"</f>
        <v>14136</v>
      </c>
      <c r="Q23" s="308">
        <v>2</v>
      </c>
      <c r="R23" s="306"/>
      <c r="S23" s="308">
        <v>20260101</v>
      </c>
      <c r="T23" s="308">
        <v>20260331</v>
      </c>
      <c r="U23" s="220">
        <v>140770.45000000001</v>
      </c>
      <c r="V23" s="310"/>
    </row>
    <row r="24" spans="2:22" s="194" customFormat="1">
      <c r="B24" s="311" t="s">
        <v>276</v>
      </c>
      <c r="C24" s="254" t="s">
        <v>399</v>
      </c>
      <c r="D24" s="306">
        <v>100</v>
      </c>
      <c r="E24" s="220" t="s">
        <v>312</v>
      </c>
      <c r="F24" s="220" t="s">
        <v>344</v>
      </c>
      <c r="G24" s="220" t="s">
        <v>376</v>
      </c>
      <c r="H24" t="s">
        <v>400</v>
      </c>
      <c r="I24" s="307">
        <v>480</v>
      </c>
      <c r="J24" s="309">
        <v>83101</v>
      </c>
      <c r="K24" s="181">
        <v>1003</v>
      </c>
      <c r="L24" s="312" t="s">
        <v>410</v>
      </c>
      <c r="M24" s="312" t="s">
        <v>411</v>
      </c>
      <c r="N24" s="181" t="s">
        <v>412</v>
      </c>
      <c r="O24" s="181">
        <v>0</v>
      </c>
      <c r="P24" t="str">
        <f>"13186"</f>
        <v>13186</v>
      </c>
      <c r="Q24" s="308">
        <v>2</v>
      </c>
      <c r="R24" s="306"/>
      <c r="S24" s="308">
        <v>20260101</v>
      </c>
      <c r="T24" s="308">
        <v>20260331</v>
      </c>
      <c r="U24" s="220">
        <v>142184.45000000001</v>
      </c>
      <c r="V24" s="310"/>
    </row>
    <row r="25" spans="2:22" s="194" customFormat="1">
      <c r="B25" s="311" t="s">
        <v>276</v>
      </c>
      <c r="C25" s="254" t="s">
        <v>399</v>
      </c>
      <c r="D25" s="306">
        <v>100</v>
      </c>
      <c r="E25" s="220" t="s">
        <v>313</v>
      </c>
      <c r="F25" s="220" t="s">
        <v>345</v>
      </c>
      <c r="G25" s="220" t="s">
        <v>377</v>
      </c>
      <c r="H25" t="s">
        <v>403</v>
      </c>
      <c r="I25" s="307">
        <v>480</v>
      </c>
      <c r="J25" s="309">
        <v>83101</v>
      </c>
      <c r="K25" s="181">
        <v>1003</v>
      </c>
      <c r="L25" s="312" t="s">
        <v>410</v>
      </c>
      <c r="M25" s="312" t="s">
        <v>411</v>
      </c>
      <c r="N25" s="181" t="s">
        <v>412</v>
      </c>
      <c r="O25" s="181">
        <v>0</v>
      </c>
      <c r="P25" t="str">
        <f>"2450"</f>
        <v>2450</v>
      </c>
      <c r="Q25" s="308">
        <v>2</v>
      </c>
      <c r="R25" s="306"/>
      <c r="S25" s="308">
        <v>20260101</v>
      </c>
      <c r="T25" s="308">
        <v>20260331</v>
      </c>
      <c r="U25" s="220">
        <v>103909.66</v>
      </c>
      <c r="V25" s="310"/>
    </row>
    <row r="26" spans="2:22" s="194" customFormat="1">
      <c r="B26" s="311" t="s">
        <v>276</v>
      </c>
      <c r="C26" s="254" t="s">
        <v>399</v>
      </c>
      <c r="D26" s="306">
        <v>100</v>
      </c>
      <c r="E26" s="220" t="s">
        <v>314</v>
      </c>
      <c r="F26" s="220" t="s">
        <v>346</v>
      </c>
      <c r="G26" s="220" t="s">
        <v>378</v>
      </c>
      <c r="H26" t="s">
        <v>402</v>
      </c>
      <c r="I26" s="307">
        <v>480</v>
      </c>
      <c r="J26" s="309">
        <v>83101</v>
      </c>
      <c r="K26" s="181">
        <v>1003</v>
      </c>
      <c r="L26" s="312" t="s">
        <v>410</v>
      </c>
      <c r="M26" s="312" t="s">
        <v>411</v>
      </c>
      <c r="N26" s="181" t="s">
        <v>412</v>
      </c>
      <c r="O26" s="181">
        <v>0</v>
      </c>
      <c r="P26" t="str">
        <f>"7476"</f>
        <v>7476</v>
      </c>
      <c r="Q26" s="308">
        <v>2</v>
      </c>
      <c r="R26" s="306"/>
      <c r="S26" s="308">
        <v>20260101</v>
      </c>
      <c r="T26" s="308">
        <v>20260331</v>
      </c>
      <c r="U26" s="220">
        <v>105539.97</v>
      </c>
      <c r="V26" s="310"/>
    </row>
    <row r="27" spans="2:22" s="194" customFormat="1">
      <c r="B27" s="311" t="s">
        <v>276</v>
      </c>
      <c r="C27" s="254" t="s">
        <v>399</v>
      </c>
      <c r="D27" s="306">
        <v>100</v>
      </c>
      <c r="E27" s="220" t="s">
        <v>315</v>
      </c>
      <c r="F27" s="220" t="s">
        <v>347</v>
      </c>
      <c r="G27" s="220" t="s">
        <v>379</v>
      </c>
      <c r="H27" t="s">
        <v>400</v>
      </c>
      <c r="I27" s="307">
        <v>480</v>
      </c>
      <c r="J27" s="309">
        <v>83101</v>
      </c>
      <c r="K27" s="181">
        <v>1003</v>
      </c>
      <c r="L27" s="312" t="s">
        <v>410</v>
      </c>
      <c r="M27" s="312" t="s">
        <v>411</v>
      </c>
      <c r="N27" s="181" t="s">
        <v>412</v>
      </c>
      <c r="O27" s="181">
        <v>0</v>
      </c>
      <c r="P27" t="str">
        <f>"13754"</f>
        <v>13754</v>
      </c>
      <c r="Q27" s="308">
        <v>2</v>
      </c>
      <c r="R27" s="306"/>
      <c r="S27" s="308">
        <v>20260101</v>
      </c>
      <c r="T27" s="308">
        <v>20260331</v>
      </c>
      <c r="U27" s="220">
        <v>134298.97</v>
      </c>
      <c r="V27" s="310"/>
    </row>
    <row r="28" spans="2:22" s="194" customFormat="1">
      <c r="B28" s="311" t="s">
        <v>276</v>
      </c>
      <c r="C28" s="254" t="s">
        <v>399</v>
      </c>
      <c r="D28" s="306">
        <v>100</v>
      </c>
      <c r="E28" s="220" t="s">
        <v>316</v>
      </c>
      <c r="F28" s="220" t="s">
        <v>348</v>
      </c>
      <c r="G28" s="220" t="s">
        <v>380</v>
      </c>
      <c r="H28" t="s">
        <v>400</v>
      </c>
      <c r="I28" s="307">
        <v>480</v>
      </c>
      <c r="J28" s="309">
        <v>83101</v>
      </c>
      <c r="K28" s="181">
        <v>1003</v>
      </c>
      <c r="L28" s="312" t="s">
        <v>410</v>
      </c>
      <c r="M28" s="312" t="s">
        <v>411</v>
      </c>
      <c r="N28" s="181" t="s">
        <v>412</v>
      </c>
      <c r="O28" s="181">
        <v>0</v>
      </c>
      <c r="P28" t="str">
        <f>"10164"</f>
        <v>10164</v>
      </c>
      <c r="Q28" s="308">
        <v>2</v>
      </c>
      <c r="R28" s="306"/>
      <c r="S28" s="308">
        <v>20260101</v>
      </c>
      <c r="T28" s="308">
        <v>20260331</v>
      </c>
      <c r="U28" s="220">
        <v>55016.639999999999</v>
      </c>
      <c r="V28" s="310"/>
    </row>
    <row r="29" spans="2:22" s="194" customFormat="1">
      <c r="B29" s="311" t="s">
        <v>276</v>
      </c>
      <c r="C29" s="254" t="s">
        <v>399</v>
      </c>
      <c r="D29" s="306">
        <v>100</v>
      </c>
      <c r="E29" s="220" t="s">
        <v>317</v>
      </c>
      <c r="F29" s="220" t="s">
        <v>349</v>
      </c>
      <c r="G29" s="220" t="s">
        <v>381</v>
      </c>
      <c r="H29" t="s">
        <v>402</v>
      </c>
      <c r="I29" s="307">
        <v>480</v>
      </c>
      <c r="J29" s="309">
        <v>83101</v>
      </c>
      <c r="K29" s="181">
        <v>1003</v>
      </c>
      <c r="L29" s="312" t="s">
        <v>410</v>
      </c>
      <c r="M29" s="312" t="s">
        <v>411</v>
      </c>
      <c r="N29" s="181" t="s">
        <v>412</v>
      </c>
      <c r="O29" s="181">
        <v>0</v>
      </c>
      <c r="P29" t="str">
        <f>"2433"</f>
        <v>2433</v>
      </c>
      <c r="Q29" s="308">
        <v>2</v>
      </c>
      <c r="R29" s="306"/>
      <c r="S29" s="308">
        <v>20260101</v>
      </c>
      <c r="T29" s="308">
        <v>20260331</v>
      </c>
      <c r="U29" s="220">
        <v>92774.78</v>
      </c>
      <c r="V29" s="310"/>
    </row>
    <row r="30" spans="2:22" s="194" customFormat="1">
      <c r="B30" s="311" t="s">
        <v>276</v>
      </c>
      <c r="C30" s="254" t="s">
        <v>399</v>
      </c>
      <c r="D30" s="306">
        <v>100</v>
      </c>
      <c r="E30" s="220" t="s">
        <v>318</v>
      </c>
      <c r="F30" s="220" t="s">
        <v>350</v>
      </c>
      <c r="G30" s="220" t="s">
        <v>382</v>
      </c>
      <c r="H30" t="s">
        <v>400</v>
      </c>
      <c r="I30" s="307">
        <v>480</v>
      </c>
      <c r="J30" s="309">
        <v>83101</v>
      </c>
      <c r="K30" s="181">
        <v>1003</v>
      </c>
      <c r="L30" s="312" t="s">
        <v>410</v>
      </c>
      <c r="M30" s="312" t="s">
        <v>411</v>
      </c>
      <c r="N30" s="181" t="s">
        <v>412</v>
      </c>
      <c r="O30" s="181">
        <v>0</v>
      </c>
      <c r="P30" t="str">
        <f>"10165"</f>
        <v>10165</v>
      </c>
      <c r="Q30" s="308">
        <v>2</v>
      </c>
      <c r="R30" s="306"/>
      <c r="S30" s="308">
        <v>20260101</v>
      </c>
      <c r="T30" s="308">
        <v>20260331</v>
      </c>
      <c r="U30" s="220">
        <v>125286.95</v>
      </c>
      <c r="V30" s="310"/>
    </row>
    <row r="31" spans="2:22" s="194" customFormat="1">
      <c r="B31" s="311" t="s">
        <v>276</v>
      </c>
      <c r="C31" s="254" t="s">
        <v>399</v>
      </c>
      <c r="D31" s="306">
        <v>100</v>
      </c>
      <c r="E31" s="220" t="s">
        <v>319</v>
      </c>
      <c r="F31" s="220" t="s">
        <v>351</v>
      </c>
      <c r="G31" s="220" t="s">
        <v>383</v>
      </c>
      <c r="H31" t="s">
        <v>400</v>
      </c>
      <c r="I31" s="307">
        <v>480</v>
      </c>
      <c r="J31" s="309">
        <v>83101</v>
      </c>
      <c r="K31" s="181">
        <v>1003</v>
      </c>
      <c r="L31" s="312" t="s">
        <v>410</v>
      </c>
      <c r="M31" s="312" t="s">
        <v>411</v>
      </c>
      <c r="N31" s="181" t="s">
        <v>412</v>
      </c>
      <c r="O31" s="181">
        <v>0</v>
      </c>
      <c r="P31" t="str">
        <f>"13183"</f>
        <v>13183</v>
      </c>
      <c r="Q31" s="308">
        <v>2</v>
      </c>
      <c r="R31" s="306"/>
      <c r="S31" s="308">
        <v>20260101</v>
      </c>
      <c r="T31" s="308">
        <v>20260331</v>
      </c>
      <c r="U31" s="220">
        <v>126851.54</v>
      </c>
      <c r="V31" s="310"/>
    </row>
    <row r="32" spans="2:22" s="194" customFormat="1">
      <c r="B32" s="311" t="s">
        <v>276</v>
      </c>
      <c r="C32" s="254" t="s">
        <v>399</v>
      </c>
      <c r="D32" s="306">
        <v>100</v>
      </c>
      <c r="E32" s="220" t="s">
        <v>320</v>
      </c>
      <c r="F32" s="220" t="s">
        <v>352</v>
      </c>
      <c r="G32" s="220" t="s">
        <v>384</v>
      </c>
      <c r="H32" t="s">
        <v>404</v>
      </c>
      <c r="I32" s="307">
        <v>480</v>
      </c>
      <c r="J32" s="309">
        <v>83101</v>
      </c>
      <c r="K32" s="181">
        <v>1003</v>
      </c>
      <c r="L32" s="312" t="s">
        <v>410</v>
      </c>
      <c r="M32" s="312" t="s">
        <v>411</v>
      </c>
      <c r="N32" s="181" t="s">
        <v>412</v>
      </c>
      <c r="O32" s="181">
        <v>0</v>
      </c>
      <c r="P32" t="str">
        <f>"10166"</f>
        <v>10166</v>
      </c>
      <c r="Q32" s="308">
        <v>2</v>
      </c>
      <c r="R32" s="306"/>
      <c r="S32" s="308">
        <v>20260101</v>
      </c>
      <c r="T32" s="308">
        <v>20260331</v>
      </c>
      <c r="U32" s="220">
        <v>288460.34000000003</v>
      </c>
      <c r="V32" s="310"/>
    </row>
    <row r="33" spans="2:22" s="194" customFormat="1">
      <c r="B33" s="311" t="s">
        <v>276</v>
      </c>
      <c r="C33" s="254" t="s">
        <v>399</v>
      </c>
      <c r="D33" s="306">
        <v>100</v>
      </c>
      <c r="E33" s="220" t="s">
        <v>321</v>
      </c>
      <c r="F33" s="220" t="s">
        <v>353</v>
      </c>
      <c r="G33" s="220" t="s">
        <v>385</v>
      </c>
      <c r="H33" t="s">
        <v>405</v>
      </c>
      <c r="I33" s="307">
        <v>480</v>
      </c>
      <c r="J33" s="309">
        <v>83101</v>
      </c>
      <c r="K33" s="181">
        <v>1003</v>
      </c>
      <c r="L33" s="312" t="s">
        <v>410</v>
      </c>
      <c r="M33" s="312" t="s">
        <v>411</v>
      </c>
      <c r="N33" s="181" t="s">
        <v>412</v>
      </c>
      <c r="O33" s="181">
        <v>0</v>
      </c>
      <c r="P33" t="str">
        <f>"12455"</f>
        <v>12455</v>
      </c>
      <c r="Q33" s="308">
        <v>2</v>
      </c>
      <c r="R33" s="306"/>
      <c r="S33" s="308">
        <v>20260101</v>
      </c>
      <c r="T33" s="308">
        <v>20260331</v>
      </c>
      <c r="U33" s="220">
        <v>117426.65</v>
      </c>
      <c r="V33" s="310"/>
    </row>
    <row r="34" spans="2:22" s="194" customFormat="1">
      <c r="B34" s="311" t="s">
        <v>276</v>
      </c>
      <c r="C34" s="254" t="s">
        <v>399</v>
      </c>
      <c r="D34" s="306">
        <v>100</v>
      </c>
      <c r="E34" s="220" t="s">
        <v>322</v>
      </c>
      <c r="F34" s="220" t="s">
        <v>354</v>
      </c>
      <c r="G34" s="220" t="s">
        <v>386</v>
      </c>
      <c r="H34" t="s">
        <v>400</v>
      </c>
      <c r="I34" s="307">
        <v>480</v>
      </c>
      <c r="J34" s="309">
        <v>83101</v>
      </c>
      <c r="K34" s="181">
        <v>1003</v>
      </c>
      <c r="L34" s="312" t="s">
        <v>410</v>
      </c>
      <c r="M34" s="312" t="s">
        <v>411</v>
      </c>
      <c r="N34" s="181" t="s">
        <v>412</v>
      </c>
      <c r="O34" s="181">
        <v>0</v>
      </c>
      <c r="P34" t="str">
        <f>"13756"</f>
        <v>13756</v>
      </c>
      <c r="Q34" s="308">
        <v>2</v>
      </c>
      <c r="R34" s="306"/>
      <c r="S34" s="308">
        <v>20260101</v>
      </c>
      <c r="T34" s="308">
        <v>20260331</v>
      </c>
      <c r="U34" s="220">
        <v>168193.57</v>
      </c>
      <c r="V34" s="310"/>
    </row>
    <row r="35" spans="2:22" s="194" customFormat="1">
      <c r="B35" s="311" t="s">
        <v>276</v>
      </c>
      <c r="C35" s="254" t="s">
        <v>399</v>
      </c>
      <c r="D35" s="306">
        <v>100</v>
      </c>
      <c r="E35" s="220" t="s">
        <v>323</v>
      </c>
      <c r="F35" s="220" t="s">
        <v>355</v>
      </c>
      <c r="G35" s="220" t="s">
        <v>387</v>
      </c>
      <c r="H35" t="s">
        <v>405</v>
      </c>
      <c r="I35" s="307">
        <v>480</v>
      </c>
      <c r="J35" s="309">
        <v>83101</v>
      </c>
      <c r="K35" s="181">
        <v>1003</v>
      </c>
      <c r="L35" s="312" t="s">
        <v>410</v>
      </c>
      <c r="M35" s="312" t="s">
        <v>411</v>
      </c>
      <c r="N35" s="181" t="s">
        <v>412</v>
      </c>
      <c r="O35" s="181">
        <v>0</v>
      </c>
      <c r="P35" t="str">
        <f>"12457"</f>
        <v>12457</v>
      </c>
      <c r="Q35" s="308">
        <v>2</v>
      </c>
      <c r="R35" s="306"/>
      <c r="S35" s="308">
        <v>20260101</v>
      </c>
      <c r="T35" s="308">
        <v>20260331</v>
      </c>
      <c r="U35" s="220">
        <v>118420.05</v>
      </c>
      <c r="V35" s="310"/>
    </row>
    <row r="36" spans="2:22" s="194" customFormat="1">
      <c r="B36" s="311" t="s">
        <v>276</v>
      </c>
      <c r="C36" s="254" t="s">
        <v>399</v>
      </c>
      <c r="D36" s="306">
        <v>100</v>
      </c>
      <c r="E36" s="220" t="s">
        <v>324</v>
      </c>
      <c r="F36" s="220" t="s">
        <v>356</v>
      </c>
      <c r="G36" s="220" t="s">
        <v>388</v>
      </c>
      <c r="H36" t="s">
        <v>402</v>
      </c>
      <c r="I36" s="307">
        <v>480</v>
      </c>
      <c r="J36" s="309">
        <v>83101</v>
      </c>
      <c r="K36" s="181">
        <v>1003</v>
      </c>
      <c r="L36" s="312" t="s">
        <v>410</v>
      </c>
      <c r="M36" s="312" t="s">
        <v>411</v>
      </c>
      <c r="N36" s="181" t="s">
        <v>412</v>
      </c>
      <c r="O36" s="181">
        <v>0</v>
      </c>
      <c r="P36" t="str">
        <f>"8024"</f>
        <v>8024</v>
      </c>
      <c r="Q36" s="308">
        <v>2</v>
      </c>
      <c r="R36" s="306"/>
      <c r="S36" s="308">
        <v>20260101</v>
      </c>
      <c r="T36" s="308">
        <v>20260331</v>
      </c>
      <c r="U36" s="220">
        <v>47546.79</v>
      </c>
      <c r="V36" s="310"/>
    </row>
    <row r="37" spans="2:22" s="194" customFormat="1">
      <c r="B37" s="311" t="s">
        <v>276</v>
      </c>
      <c r="C37" s="254" t="s">
        <v>399</v>
      </c>
      <c r="D37" s="306">
        <v>100</v>
      </c>
      <c r="E37" s="220" t="s">
        <v>325</v>
      </c>
      <c r="F37" s="220" t="s">
        <v>357</v>
      </c>
      <c r="G37" s="220" t="s">
        <v>389</v>
      </c>
      <c r="H37" t="s">
        <v>406</v>
      </c>
      <c r="I37" s="307">
        <v>480</v>
      </c>
      <c r="J37" s="309">
        <v>83101</v>
      </c>
      <c r="K37" s="181">
        <v>1003</v>
      </c>
      <c r="L37" s="312" t="s">
        <v>410</v>
      </c>
      <c r="M37" s="312" t="s">
        <v>411</v>
      </c>
      <c r="N37" s="181" t="s">
        <v>412</v>
      </c>
      <c r="O37" s="181">
        <v>0</v>
      </c>
      <c r="P37" t="str">
        <f>"9718"</f>
        <v>9718</v>
      </c>
      <c r="Q37" s="308">
        <v>2</v>
      </c>
      <c r="R37" s="306"/>
      <c r="S37" s="308">
        <v>20260101</v>
      </c>
      <c r="T37" s="308">
        <v>20260331</v>
      </c>
      <c r="U37" s="220">
        <v>57213.23</v>
      </c>
      <c r="V37" s="181"/>
    </row>
    <row r="38" spans="2:22" s="194" customFormat="1">
      <c r="B38" s="311" t="s">
        <v>276</v>
      </c>
      <c r="C38" s="254" t="s">
        <v>399</v>
      </c>
      <c r="D38" s="306">
        <v>100</v>
      </c>
      <c r="E38" s="220" t="s">
        <v>326</v>
      </c>
      <c r="F38" s="220" t="s">
        <v>358</v>
      </c>
      <c r="G38" s="220" t="s">
        <v>390</v>
      </c>
      <c r="H38" t="s">
        <v>402</v>
      </c>
      <c r="I38" s="307">
        <v>480</v>
      </c>
      <c r="J38" s="309">
        <v>83101</v>
      </c>
      <c r="K38" s="181">
        <v>1003</v>
      </c>
      <c r="L38" s="312" t="s">
        <v>410</v>
      </c>
      <c r="M38" s="312" t="s">
        <v>411</v>
      </c>
      <c r="N38" s="181" t="s">
        <v>412</v>
      </c>
      <c r="O38" s="181">
        <v>0</v>
      </c>
      <c r="P38" t="str">
        <f>"10999"</f>
        <v>10999</v>
      </c>
      <c r="Q38" s="308">
        <v>2</v>
      </c>
      <c r="R38" s="306"/>
      <c r="S38" s="308">
        <v>20260101</v>
      </c>
      <c r="T38" s="308">
        <v>20260331</v>
      </c>
      <c r="U38" s="220">
        <v>53664.25</v>
      </c>
      <c r="V38" s="197"/>
    </row>
    <row r="39" spans="2:22" s="194" customFormat="1">
      <c r="B39" s="311" t="s">
        <v>276</v>
      </c>
      <c r="C39" s="254" t="s">
        <v>399</v>
      </c>
      <c r="D39" s="306">
        <v>100</v>
      </c>
      <c r="E39" s="220" t="s">
        <v>327</v>
      </c>
      <c r="F39" s="220" t="s">
        <v>359</v>
      </c>
      <c r="G39" s="220" t="s">
        <v>391</v>
      </c>
      <c r="H39" t="s">
        <v>407</v>
      </c>
      <c r="I39" s="307">
        <v>480</v>
      </c>
      <c r="J39" s="309">
        <v>83101</v>
      </c>
      <c r="K39" s="181">
        <v>1003</v>
      </c>
      <c r="L39" s="312" t="s">
        <v>410</v>
      </c>
      <c r="M39" s="312" t="s">
        <v>411</v>
      </c>
      <c r="N39" s="181" t="s">
        <v>412</v>
      </c>
      <c r="O39" s="181">
        <v>0</v>
      </c>
      <c r="P39" t="str">
        <f>"11845"</f>
        <v>11845</v>
      </c>
      <c r="Q39" s="308">
        <v>2</v>
      </c>
      <c r="R39" s="306"/>
      <c r="S39" s="308">
        <v>20260101</v>
      </c>
      <c r="T39" s="308">
        <v>20260331</v>
      </c>
      <c r="U39" s="220">
        <v>21302.44</v>
      </c>
      <c r="V39" s="197"/>
    </row>
    <row r="40" spans="2:22" s="194" customFormat="1">
      <c r="B40" s="311" t="s">
        <v>276</v>
      </c>
      <c r="C40" s="254" t="s">
        <v>399</v>
      </c>
      <c r="D40" s="306">
        <v>100</v>
      </c>
      <c r="E40" s="220" t="s">
        <v>328</v>
      </c>
      <c r="F40" s="220" t="s">
        <v>360</v>
      </c>
      <c r="G40" s="220" t="s">
        <v>392</v>
      </c>
      <c r="H40" t="s">
        <v>405</v>
      </c>
      <c r="I40" s="307">
        <v>480</v>
      </c>
      <c r="J40" s="309">
        <v>83101</v>
      </c>
      <c r="K40" s="181">
        <v>1003</v>
      </c>
      <c r="L40" s="312" t="s">
        <v>410</v>
      </c>
      <c r="M40" s="312" t="s">
        <v>411</v>
      </c>
      <c r="N40" s="181" t="s">
        <v>412</v>
      </c>
      <c r="O40" s="181">
        <v>0</v>
      </c>
      <c r="P40" t="str">
        <f>"12456"</f>
        <v>12456</v>
      </c>
      <c r="Q40" s="308">
        <v>2</v>
      </c>
      <c r="R40" s="306"/>
      <c r="S40" s="308">
        <v>20260101</v>
      </c>
      <c r="T40" s="308">
        <v>20260331</v>
      </c>
      <c r="U40" s="220">
        <v>57847.05</v>
      </c>
      <c r="V40" s="197"/>
    </row>
    <row r="41" spans="2:22" s="194" customFormat="1">
      <c r="B41" s="311" t="s">
        <v>276</v>
      </c>
      <c r="C41" s="254" t="s">
        <v>399</v>
      </c>
      <c r="D41" s="306">
        <v>100</v>
      </c>
      <c r="E41" s="220" t="s">
        <v>329</v>
      </c>
      <c r="F41" s="220" t="s">
        <v>361</v>
      </c>
      <c r="G41" s="220" t="s">
        <v>393</v>
      </c>
      <c r="H41" t="s">
        <v>408</v>
      </c>
      <c r="I41" s="307">
        <v>480</v>
      </c>
      <c r="J41" s="309">
        <v>83101</v>
      </c>
      <c r="K41" s="181">
        <v>1003</v>
      </c>
      <c r="L41" s="312" t="s">
        <v>410</v>
      </c>
      <c r="M41" s="312" t="s">
        <v>411</v>
      </c>
      <c r="N41" s="181" t="s">
        <v>412</v>
      </c>
      <c r="O41" s="181">
        <v>0</v>
      </c>
      <c r="P41" t="str">
        <f>"12821"</f>
        <v>12821</v>
      </c>
      <c r="Q41" s="308">
        <v>2</v>
      </c>
      <c r="R41" s="306"/>
      <c r="S41" s="308">
        <v>20260101</v>
      </c>
      <c r="T41" s="308">
        <v>20260331</v>
      </c>
      <c r="U41" s="220">
        <v>94865.4</v>
      </c>
      <c r="V41" s="197"/>
    </row>
    <row r="42" spans="2:22" s="194" customFormat="1">
      <c r="B42" s="311" t="s">
        <v>276</v>
      </c>
      <c r="C42" s="254" t="s">
        <v>399</v>
      </c>
      <c r="D42" s="306">
        <v>100</v>
      </c>
      <c r="E42" s="220" t="s">
        <v>330</v>
      </c>
      <c r="F42" s="220" t="s">
        <v>362</v>
      </c>
      <c r="G42" s="220" t="s">
        <v>394</v>
      </c>
      <c r="H42" t="s">
        <v>402</v>
      </c>
      <c r="I42" s="307">
        <v>480</v>
      </c>
      <c r="J42" s="309">
        <v>83101</v>
      </c>
      <c r="K42" s="181">
        <v>1003</v>
      </c>
      <c r="L42" s="312" t="s">
        <v>410</v>
      </c>
      <c r="M42" s="312" t="s">
        <v>411</v>
      </c>
      <c r="N42" s="181" t="s">
        <v>412</v>
      </c>
      <c r="O42" s="181">
        <v>0</v>
      </c>
      <c r="P42" t="str">
        <f>"7487"</f>
        <v>7487</v>
      </c>
      <c r="Q42" s="308">
        <v>2</v>
      </c>
      <c r="R42" s="306"/>
      <c r="S42" s="308">
        <v>20260101</v>
      </c>
      <c r="T42" s="308">
        <v>20260331</v>
      </c>
      <c r="U42" s="220">
        <v>18727.509999999998</v>
      </c>
      <c r="V42" s="197"/>
    </row>
    <row r="43" spans="2:22" s="194" customFormat="1">
      <c r="B43" s="311" t="s">
        <v>276</v>
      </c>
      <c r="C43" s="254" t="s">
        <v>399</v>
      </c>
      <c r="D43" s="306">
        <v>100</v>
      </c>
      <c r="E43" s="220" t="s">
        <v>331</v>
      </c>
      <c r="F43" s="220" t="s">
        <v>363</v>
      </c>
      <c r="G43" s="220" t="s">
        <v>395</v>
      </c>
      <c r="H43" t="s">
        <v>409</v>
      </c>
      <c r="I43" s="307">
        <v>480</v>
      </c>
      <c r="J43" s="309">
        <v>83101</v>
      </c>
      <c r="K43" s="181">
        <v>1003</v>
      </c>
      <c r="L43" s="312" t="s">
        <v>410</v>
      </c>
      <c r="M43" s="312" t="s">
        <v>411</v>
      </c>
      <c r="N43" s="181" t="s">
        <v>412</v>
      </c>
      <c r="O43" s="181">
        <v>0</v>
      </c>
      <c r="P43" t="str">
        <f>"10992"</f>
        <v>10992</v>
      </c>
      <c r="Q43" s="308">
        <v>2</v>
      </c>
      <c r="R43" s="306"/>
      <c r="S43" s="308">
        <v>20260101</v>
      </c>
      <c r="T43" s="308">
        <v>20260331</v>
      </c>
      <c r="U43" s="220">
        <v>111343.31</v>
      </c>
      <c r="V43" s="197"/>
    </row>
    <row r="44" spans="2:22" s="194" customFormat="1">
      <c r="B44" s="311" t="s">
        <v>276</v>
      </c>
      <c r="C44" s="254" t="s">
        <v>399</v>
      </c>
      <c r="D44" s="306">
        <v>100</v>
      </c>
      <c r="E44" s="220" t="s">
        <v>332</v>
      </c>
      <c r="F44" s="220" t="s">
        <v>364</v>
      </c>
      <c r="G44" s="220" t="s">
        <v>396</v>
      </c>
      <c r="H44" t="s">
        <v>405</v>
      </c>
      <c r="I44" s="307">
        <v>480</v>
      </c>
      <c r="J44" s="309">
        <v>83101</v>
      </c>
      <c r="K44" s="181">
        <v>1003</v>
      </c>
      <c r="L44" s="312" t="s">
        <v>410</v>
      </c>
      <c r="M44" s="312" t="s">
        <v>411</v>
      </c>
      <c r="N44" s="181" t="s">
        <v>412</v>
      </c>
      <c r="O44" s="181">
        <v>0</v>
      </c>
      <c r="P44" t="str">
        <f>"12457"</f>
        <v>12457</v>
      </c>
      <c r="Q44" s="308">
        <v>2</v>
      </c>
      <c r="R44" s="306"/>
      <c r="S44" s="308">
        <v>20260101</v>
      </c>
      <c r="T44" s="308">
        <v>20260331</v>
      </c>
      <c r="U44" s="220">
        <v>38564.699999999997</v>
      </c>
      <c r="V44" s="197"/>
    </row>
    <row r="45" spans="2:22" s="194" customFormat="1">
      <c r="B45" s="311" t="s">
        <v>276</v>
      </c>
      <c r="C45" s="254" t="s">
        <v>399</v>
      </c>
      <c r="D45" s="306">
        <v>100</v>
      </c>
      <c r="E45" s="220" t="s">
        <v>333</v>
      </c>
      <c r="F45" s="220" t="s">
        <v>365</v>
      </c>
      <c r="G45" s="220" t="s">
        <v>397</v>
      </c>
      <c r="H45" t="s">
        <v>402</v>
      </c>
      <c r="I45" s="307">
        <v>480</v>
      </c>
      <c r="J45" s="309">
        <v>83101</v>
      </c>
      <c r="K45" s="181">
        <v>1003</v>
      </c>
      <c r="L45" s="312" t="s">
        <v>410</v>
      </c>
      <c r="M45" s="312" t="s">
        <v>411</v>
      </c>
      <c r="N45" s="181" t="s">
        <v>412</v>
      </c>
      <c r="O45" s="181">
        <v>0</v>
      </c>
      <c r="P45" t="str">
        <f>"9333"</f>
        <v>9333</v>
      </c>
      <c r="Q45" s="308">
        <v>2</v>
      </c>
      <c r="R45" s="306"/>
      <c r="S45" s="308">
        <v>20260101</v>
      </c>
      <c r="T45" s="308">
        <v>20260331</v>
      </c>
      <c r="U45" s="220">
        <v>21311.18</v>
      </c>
      <c r="V45" s="197"/>
    </row>
    <row r="46" spans="2:22" s="194" customFormat="1">
      <c r="B46" s="311" t="s">
        <v>276</v>
      </c>
      <c r="C46" s="254" t="s">
        <v>399</v>
      </c>
      <c r="D46" s="306">
        <v>100</v>
      </c>
      <c r="E46" s="220" t="s">
        <v>334</v>
      </c>
      <c r="F46" s="220" t="s">
        <v>366</v>
      </c>
      <c r="G46" s="220" t="s">
        <v>398</v>
      </c>
      <c r="H46" t="s">
        <v>402</v>
      </c>
      <c r="I46" s="307">
        <v>480</v>
      </c>
      <c r="J46" s="309">
        <v>83101</v>
      </c>
      <c r="K46" s="181">
        <v>1003</v>
      </c>
      <c r="L46" s="312" t="s">
        <v>410</v>
      </c>
      <c r="M46" s="312" t="s">
        <v>411</v>
      </c>
      <c r="N46" s="181" t="s">
        <v>412</v>
      </c>
      <c r="O46" s="181">
        <v>0</v>
      </c>
      <c r="P46" t="str">
        <f>"9704"</f>
        <v>9704</v>
      </c>
      <c r="Q46" s="308">
        <v>2</v>
      </c>
      <c r="R46" s="306"/>
      <c r="S46" s="308">
        <v>20260101</v>
      </c>
      <c r="T46" s="308">
        <v>20260331</v>
      </c>
      <c r="U46" s="220">
        <v>10655.59</v>
      </c>
      <c r="V46" s="197"/>
    </row>
    <row r="47" spans="2:22" s="194" customFormat="1">
      <c r="B47" s="343" t="s">
        <v>276</v>
      </c>
      <c r="C47" s="344" t="s">
        <v>427</v>
      </c>
      <c r="D47" s="345">
        <v>120</v>
      </c>
      <c r="E47" s="329" t="s">
        <v>580</v>
      </c>
      <c r="F47" s="329" t="s">
        <v>581</v>
      </c>
      <c r="G47" s="346" t="s">
        <v>582</v>
      </c>
      <c r="H47" s="347" t="s">
        <v>953</v>
      </c>
      <c r="I47" s="348">
        <v>480</v>
      </c>
      <c r="J47" s="349">
        <v>83101</v>
      </c>
      <c r="K47" s="350">
        <v>1003</v>
      </c>
      <c r="L47" s="351" t="s">
        <v>424</v>
      </c>
      <c r="M47" s="349">
        <v>25</v>
      </c>
      <c r="N47" s="352" t="s">
        <v>412</v>
      </c>
      <c r="O47" s="353">
        <v>0</v>
      </c>
      <c r="P47" s="354">
        <v>13185</v>
      </c>
      <c r="Q47" s="345">
        <v>2</v>
      </c>
      <c r="R47" s="329"/>
      <c r="S47" s="355"/>
      <c r="T47" s="355"/>
      <c r="U47" s="356">
        <v>158821.22</v>
      </c>
      <c r="V47" s="357"/>
    </row>
    <row r="48" spans="2:22" s="194" customFormat="1">
      <c r="B48" s="343" t="s">
        <v>276</v>
      </c>
      <c r="C48" s="344" t="s">
        <v>427</v>
      </c>
      <c r="D48" s="345">
        <v>120</v>
      </c>
      <c r="E48" s="254" t="s">
        <v>413</v>
      </c>
      <c r="F48" s="254" t="s">
        <v>414</v>
      </c>
      <c r="G48" s="287" t="s">
        <v>415</v>
      </c>
      <c r="H48" s="358">
        <v>20401</v>
      </c>
      <c r="I48" s="359">
        <v>480</v>
      </c>
      <c r="J48" s="349">
        <v>83101</v>
      </c>
      <c r="K48" s="350">
        <v>1003</v>
      </c>
      <c r="L48" s="351" t="s">
        <v>424</v>
      </c>
      <c r="M48" s="351" t="s">
        <v>563</v>
      </c>
      <c r="N48" s="360" t="s">
        <v>417</v>
      </c>
      <c r="O48" s="353">
        <v>0</v>
      </c>
      <c r="P48" s="361">
        <v>11845</v>
      </c>
      <c r="Q48" s="355">
        <v>2</v>
      </c>
      <c r="R48" s="345"/>
      <c r="S48" s="355"/>
      <c r="T48" s="355"/>
      <c r="U48" s="362">
        <v>18408.72</v>
      </c>
      <c r="V48" s="357"/>
    </row>
    <row r="49" spans="2:22" s="194" customFormat="1">
      <c r="B49" s="343" t="s">
        <v>276</v>
      </c>
      <c r="C49" s="344" t="s">
        <v>427</v>
      </c>
      <c r="D49" s="345">
        <v>200</v>
      </c>
      <c r="E49" s="363" t="s">
        <v>583</v>
      </c>
      <c r="F49" s="363" t="s">
        <v>584</v>
      </c>
      <c r="G49" s="364" t="s">
        <v>954</v>
      </c>
      <c r="H49" s="358">
        <v>20401</v>
      </c>
      <c r="I49" s="359">
        <v>480</v>
      </c>
      <c r="J49" s="349">
        <v>83101</v>
      </c>
      <c r="K49" s="350">
        <v>1003</v>
      </c>
      <c r="L49" s="351" t="s">
        <v>424</v>
      </c>
      <c r="M49" s="349">
        <v>25</v>
      </c>
      <c r="N49" s="360" t="s">
        <v>425</v>
      </c>
      <c r="O49" s="353">
        <v>0</v>
      </c>
      <c r="P49" s="361">
        <v>10161</v>
      </c>
      <c r="Q49" s="355">
        <v>2</v>
      </c>
      <c r="R49" s="345"/>
      <c r="S49" s="355"/>
      <c r="T49" s="355"/>
      <c r="U49" s="356">
        <v>61872.800000000003</v>
      </c>
      <c r="V49" s="357"/>
    </row>
    <row r="50" spans="2:22" s="194" customFormat="1">
      <c r="B50" s="343" t="s">
        <v>276</v>
      </c>
      <c r="C50" s="344" t="s">
        <v>427</v>
      </c>
      <c r="D50" s="345">
        <v>120</v>
      </c>
      <c r="E50" s="352" t="s">
        <v>586</v>
      </c>
      <c r="F50" s="365" t="s">
        <v>587</v>
      </c>
      <c r="G50" s="366" t="s">
        <v>588</v>
      </c>
      <c r="H50" s="347" t="s">
        <v>955</v>
      </c>
      <c r="I50" s="348">
        <v>480</v>
      </c>
      <c r="J50" s="349">
        <v>83101</v>
      </c>
      <c r="K50" s="350">
        <v>1003</v>
      </c>
      <c r="L50" s="351" t="s">
        <v>424</v>
      </c>
      <c r="M50" s="349">
        <v>25</v>
      </c>
      <c r="N50" s="352" t="s">
        <v>454</v>
      </c>
      <c r="O50" s="353">
        <v>0</v>
      </c>
      <c r="P50" s="354">
        <v>2416</v>
      </c>
      <c r="Q50" s="355">
        <v>2</v>
      </c>
      <c r="R50" s="345"/>
      <c r="S50" s="355"/>
      <c r="T50" s="355"/>
      <c r="U50" s="356">
        <v>74011.06</v>
      </c>
      <c r="V50" s="357"/>
    </row>
    <row r="51" spans="2:22" s="194" customFormat="1">
      <c r="B51" s="343" t="s">
        <v>276</v>
      </c>
      <c r="C51" s="344" t="s">
        <v>427</v>
      </c>
      <c r="D51" s="345">
        <v>120</v>
      </c>
      <c r="E51" s="367" t="s">
        <v>589</v>
      </c>
      <c r="F51" s="367" t="s">
        <v>590</v>
      </c>
      <c r="G51" s="368" t="s">
        <v>591</v>
      </c>
      <c r="H51" s="369" t="s">
        <v>956</v>
      </c>
      <c r="I51" s="359">
        <v>480</v>
      </c>
      <c r="J51" s="349">
        <v>83101</v>
      </c>
      <c r="K51" s="350">
        <v>1003</v>
      </c>
      <c r="L51" s="351" t="s">
        <v>424</v>
      </c>
      <c r="M51" s="349">
        <v>25</v>
      </c>
      <c r="N51" s="360" t="s">
        <v>417</v>
      </c>
      <c r="O51" s="353">
        <v>0</v>
      </c>
      <c r="P51" s="361">
        <v>10784</v>
      </c>
      <c r="Q51" s="355">
        <v>2</v>
      </c>
      <c r="R51" s="345"/>
      <c r="S51" s="355"/>
      <c r="T51" s="355"/>
      <c r="U51" s="370">
        <v>40576.07</v>
      </c>
      <c r="V51" s="357"/>
    </row>
    <row r="52" spans="2:22" s="194" customFormat="1">
      <c r="B52" s="343" t="s">
        <v>276</v>
      </c>
      <c r="C52" s="344" t="s">
        <v>427</v>
      </c>
      <c r="D52" s="345">
        <v>120</v>
      </c>
      <c r="E52" s="367" t="s">
        <v>592</v>
      </c>
      <c r="F52" s="367" t="s">
        <v>593</v>
      </c>
      <c r="G52" s="371" t="s">
        <v>594</v>
      </c>
      <c r="H52" s="358">
        <v>20401</v>
      </c>
      <c r="I52" s="359">
        <v>480</v>
      </c>
      <c r="J52" s="349">
        <v>83101</v>
      </c>
      <c r="K52" s="350">
        <v>1003</v>
      </c>
      <c r="L52" s="351" t="s">
        <v>424</v>
      </c>
      <c r="M52" s="349">
        <v>25</v>
      </c>
      <c r="N52" s="360" t="s">
        <v>462</v>
      </c>
      <c r="O52" s="353">
        <v>0</v>
      </c>
      <c r="P52" s="361">
        <v>9729</v>
      </c>
      <c r="Q52" s="355">
        <v>1</v>
      </c>
      <c r="R52" s="345"/>
      <c r="S52" s="355"/>
      <c r="T52" s="355"/>
      <c r="U52" s="372">
        <v>80884.53</v>
      </c>
      <c r="V52" s="357"/>
    </row>
    <row r="53" spans="2:22" s="194" customFormat="1">
      <c r="B53" s="343" t="s">
        <v>276</v>
      </c>
      <c r="C53" s="344" t="s">
        <v>427</v>
      </c>
      <c r="D53" s="345">
        <v>120</v>
      </c>
      <c r="E53" s="352" t="s">
        <v>595</v>
      </c>
      <c r="F53" s="352" t="s">
        <v>596</v>
      </c>
      <c r="G53" s="366" t="s">
        <v>597</v>
      </c>
      <c r="H53" s="347" t="s">
        <v>956</v>
      </c>
      <c r="I53" s="348">
        <v>480</v>
      </c>
      <c r="J53" s="349">
        <v>83101</v>
      </c>
      <c r="K53" s="350">
        <v>1003</v>
      </c>
      <c r="L53" s="351" t="s">
        <v>424</v>
      </c>
      <c r="M53" s="349">
        <v>25</v>
      </c>
      <c r="N53" s="352" t="s">
        <v>440</v>
      </c>
      <c r="O53" s="353">
        <v>0</v>
      </c>
      <c r="P53" s="354">
        <v>2375</v>
      </c>
      <c r="Q53" s="355">
        <v>2</v>
      </c>
      <c r="R53" s="345"/>
      <c r="S53" s="355"/>
      <c r="T53" s="355"/>
      <c r="U53" s="356">
        <v>86137.81</v>
      </c>
      <c r="V53" s="357"/>
    </row>
    <row r="54" spans="2:22" s="194" customFormat="1">
      <c r="B54" s="343" t="s">
        <v>276</v>
      </c>
      <c r="C54" s="344" t="s">
        <v>427</v>
      </c>
      <c r="D54" s="345">
        <v>120</v>
      </c>
      <c r="E54" s="365" t="s">
        <v>598</v>
      </c>
      <c r="F54" s="365" t="s">
        <v>599</v>
      </c>
      <c r="G54" s="368" t="s">
        <v>600</v>
      </c>
      <c r="H54" s="369" t="s">
        <v>957</v>
      </c>
      <c r="I54" s="348">
        <v>480</v>
      </c>
      <c r="J54" s="349">
        <v>83101</v>
      </c>
      <c r="K54" s="350">
        <v>1003</v>
      </c>
      <c r="L54" s="351" t="s">
        <v>958</v>
      </c>
      <c r="M54" s="349">
        <v>25</v>
      </c>
      <c r="N54" s="360" t="s">
        <v>501</v>
      </c>
      <c r="O54" s="353">
        <v>0</v>
      </c>
      <c r="P54" s="361">
        <v>12557</v>
      </c>
      <c r="Q54" s="355">
        <v>5</v>
      </c>
      <c r="R54" s="345"/>
      <c r="S54" s="355"/>
      <c r="T54" s="355"/>
      <c r="U54" s="356">
        <v>144382.93</v>
      </c>
      <c r="V54" s="357"/>
    </row>
    <row r="55" spans="2:22" s="194" customFormat="1">
      <c r="B55" s="343" t="s">
        <v>276</v>
      </c>
      <c r="C55" s="344" t="s">
        <v>427</v>
      </c>
      <c r="D55" s="345">
        <v>120</v>
      </c>
      <c r="E55" s="367" t="s">
        <v>601</v>
      </c>
      <c r="F55" s="367" t="s">
        <v>959</v>
      </c>
      <c r="G55" s="371" t="s">
        <v>603</v>
      </c>
      <c r="H55" s="358">
        <v>20401</v>
      </c>
      <c r="I55" s="359">
        <v>480</v>
      </c>
      <c r="J55" s="349">
        <v>83101</v>
      </c>
      <c r="K55" s="350">
        <v>1003</v>
      </c>
      <c r="L55" s="351" t="s">
        <v>424</v>
      </c>
      <c r="M55" s="349">
        <v>25</v>
      </c>
      <c r="N55" s="360" t="s">
        <v>450</v>
      </c>
      <c r="O55" s="353">
        <v>0</v>
      </c>
      <c r="P55" s="361">
        <v>9367</v>
      </c>
      <c r="Q55" s="355">
        <v>2</v>
      </c>
      <c r="R55" s="345"/>
      <c r="S55" s="355"/>
      <c r="T55" s="355"/>
      <c r="U55" s="372">
        <v>59177.63</v>
      </c>
      <c r="V55" s="357"/>
    </row>
    <row r="56" spans="2:22" s="194" customFormat="1">
      <c r="B56" s="343" t="s">
        <v>276</v>
      </c>
      <c r="C56" s="344" t="s">
        <v>427</v>
      </c>
      <c r="D56" s="345">
        <v>120</v>
      </c>
      <c r="E56" s="352" t="s">
        <v>604</v>
      </c>
      <c r="F56" s="352" t="s">
        <v>605</v>
      </c>
      <c r="G56" s="366" t="s">
        <v>606</v>
      </c>
      <c r="H56" s="347" t="s">
        <v>956</v>
      </c>
      <c r="I56" s="348">
        <v>480</v>
      </c>
      <c r="J56" s="349">
        <v>83101</v>
      </c>
      <c r="K56" s="350">
        <v>1003</v>
      </c>
      <c r="L56" s="351" t="s">
        <v>424</v>
      </c>
      <c r="M56" s="349">
        <v>25</v>
      </c>
      <c r="N56" s="352" t="s">
        <v>464</v>
      </c>
      <c r="O56" s="353">
        <v>0</v>
      </c>
      <c r="P56" s="354">
        <v>2391</v>
      </c>
      <c r="Q56" s="355">
        <v>2</v>
      </c>
      <c r="R56" s="345"/>
      <c r="S56" s="355"/>
      <c r="T56" s="355"/>
      <c r="U56" s="356">
        <v>71106.48</v>
      </c>
      <c r="V56" s="357"/>
    </row>
    <row r="57" spans="2:22" s="194" customFormat="1">
      <c r="B57" s="373" t="s">
        <v>276</v>
      </c>
      <c r="C57" s="344" t="s">
        <v>427</v>
      </c>
      <c r="D57" s="345">
        <v>120</v>
      </c>
      <c r="E57" s="352" t="s">
        <v>607</v>
      </c>
      <c r="F57" s="352" t="s">
        <v>608</v>
      </c>
      <c r="G57" s="366" t="s">
        <v>609</v>
      </c>
      <c r="H57" s="347" t="s">
        <v>956</v>
      </c>
      <c r="I57" s="348">
        <v>480</v>
      </c>
      <c r="J57" s="349">
        <v>83101</v>
      </c>
      <c r="K57" s="350">
        <v>1003</v>
      </c>
      <c r="L57" s="351" t="s">
        <v>424</v>
      </c>
      <c r="M57" s="349">
        <v>25</v>
      </c>
      <c r="N57" s="352" t="s">
        <v>464</v>
      </c>
      <c r="O57" s="353">
        <v>0</v>
      </c>
      <c r="P57" s="354">
        <v>2405</v>
      </c>
      <c r="Q57" s="355">
        <v>2</v>
      </c>
      <c r="R57" s="349"/>
      <c r="S57" s="355"/>
      <c r="T57" s="355"/>
      <c r="U57" s="356">
        <v>70956.67</v>
      </c>
      <c r="V57" s="357"/>
    </row>
    <row r="58" spans="2:22" s="194" customFormat="1">
      <c r="B58" s="343" t="s">
        <v>276</v>
      </c>
      <c r="C58" s="344" t="s">
        <v>427</v>
      </c>
      <c r="D58" s="345">
        <v>120</v>
      </c>
      <c r="E58" s="329" t="s">
        <v>610</v>
      </c>
      <c r="F58" s="329" t="s">
        <v>611</v>
      </c>
      <c r="G58" s="346" t="s">
        <v>612</v>
      </c>
      <c r="H58" s="374" t="s">
        <v>956</v>
      </c>
      <c r="I58" s="348">
        <v>480</v>
      </c>
      <c r="J58" s="345">
        <v>83101</v>
      </c>
      <c r="K58" s="345">
        <v>1003</v>
      </c>
      <c r="L58" s="351" t="s">
        <v>424</v>
      </c>
      <c r="M58" s="345">
        <v>25</v>
      </c>
      <c r="N58" s="329" t="s">
        <v>425</v>
      </c>
      <c r="O58" s="353">
        <v>0</v>
      </c>
      <c r="P58" s="375">
        <v>2372</v>
      </c>
      <c r="Q58" s="345">
        <v>1</v>
      </c>
      <c r="R58" s="329"/>
      <c r="S58" s="355"/>
      <c r="T58" s="355"/>
      <c r="U58" s="356">
        <v>64341.67</v>
      </c>
      <c r="V58" s="357"/>
    </row>
    <row r="59" spans="2:22" s="194" customFormat="1">
      <c r="B59" s="343" t="s">
        <v>276</v>
      </c>
      <c r="C59" s="344" t="s">
        <v>427</v>
      </c>
      <c r="D59" s="345">
        <v>200</v>
      </c>
      <c r="E59" s="329" t="s">
        <v>613</v>
      </c>
      <c r="F59" s="329" t="s">
        <v>614</v>
      </c>
      <c r="G59" s="346" t="s">
        <v>615</v>
      </c>
      <c r="H59" s="347" t="s">
        <v>956</v>
      </c>
      <c r="I59" s="348">
        <v>480</v>
      </c>
      <c r="J59" s="349">
        <v>83101</v>
      </c>
      <c r="K59" s="350">
        <v>1003</v>
      </c>
      <c r="L59" s="351" t="s">
        <v>424</v>
      </c>
      <c r="M59" s="349">
        <v>25</v>
      </c>
      <c r="N59" s="352" t="s">
        <v>425</v>
      </c>
      <c r="O59" s="353">
        <v>0</v>
      </c>
      <c r="P59" s="354">
        <v>2374</v>
      </c>
      <c r="Q59" s="355">
        <v>2</v>
      </c>
      <c r="R59" s="329"/>
      <c r="S59" s="355"/>
      <c r="T59" s="355"/>
      <c r="U59" s="356">
        <v>69069.41</v>
      </c>
      <c r="V59" s="357"/>
    </row>
    <row r="60" spans="2:22" s="194" customFormat="1">
      <c r="B60" s="343" t="s">
        <v>276</v>
      </c>
      <c r="C60" s="344" t="s">
        <v>427</v>
      </c>
      <c r="D60" s="345">
        <v>200</v>
      </c>
      <c r="E60" s="329" t="s">
        <v>616</v>
      </c>
      <c r="F60" s="329" t="s">
        <v>617</v>
      </c>
      <c r="G60" s="364" t="s">
        <v>618</v>
      </c>
      <c r="H60" s="358">
        <v>20401</v>
      </c>
      <c r="I60" s="359">
        <v>480</v>
      </c>
      <c r="J60" s="349">
        <v>83101</v>
      </c>
      <c r="K60" s="350">
        <v>1003</v>
      </c>
      <c r="L60" s="351" t="s">
        <v>424</v>
      </c>
      <c r="M60" s="349">
        <v>25</v>
      </c>
      <c r="N60" s="360" t="s">
        <v>450</v>
      </c>
      <c r="O60" s="353">
        <v>0</v>
      </c>
      <c r="P60" s="361">
        <v>2370</v>
      </c>
      <c r="Q60" s="355">
        <v>2</v>
      </c>
      <c r="R60" s="345"/>
      <c r="S60" s="355"/>
      <c r="T60" s="355"/>
      <c r="U60" s="356">
        <v>61901.58</v>
      </c>
      <c r="V60" s="357"/>
    </row>
    <row r="61" spans="2:22" s="194" customFormat="1">
      <c r="B61" s="343" t="s">
        <v>276</v>
      </c>
      <c r="C61" s="344" t="s">
        <v>427</v>
      </c>
      <c r="D61" s="345">
        <v>120</v>
      </c>
      <c r="E61" s="329" t="s">
        <v>619</v>
      </c>
      <c r="F61" s="329" t="s">
        <v>620</v>
      </c>
      <c r="G61" s="366" t="s">
        <v>621</v>
      </c>
      <c r="H61" s="347" t="s">
        <v>955</v>
      </c>
      <c r="I61" s="348">
        <v>480</v>
      </c>
      <c r="J61" s="349">
        <v>83101</v>
      </c>
      <c r="K61" s="350">
        <v>1003</v>
      </c>
      <c r="L61" s="351" t="s">
        <v>424</v>
      </c>
      <c r="M61" s="349">
        <v>25</v>
      </c>
      <c r="N61" s="352" t="s">
        <v>471</v>
      </c>
      <c r="O61" s="353">
        <v>0</v>
      </c>
      <c r="P61" s="354">
        <v>2408</v>
      </c>
      <c r="Q61" s="355">
        <v>2</v>
      </c>
      <c r="R61" s="345"/>
      <c r="S61" s="355"/>
      <c r="T61" s="355"/>
      <c r="U61" s="356">
        <v>73619.47</v>
      </c>
      <c r="V61" s="357"/>
    </row>
    <row r="62" spans="2:22" s="194" customFormat="1">
      <c r="B62" s="343" t="s">
        <v>276</v>
      </c>
      <c r="C62" s="344" t="s">
        <v>427</v>
      </c>
      <c r="D62" s="345">
        <v>120</v>
      </c>
      <c r="E62" s="329" t="s">
        <v>622</v>
      </c>
      <c r="F62" s="329" t="s">
        <v>623</v>
      </c>
      <c r="G62" s="346" t="s">
        <v>624</v>
      </c>
      <c r="H62" s="374" t="s">
        <v>956</v>
      </c>
      <c r="I62" s="348">
        <v>480</v>
      </c>
      <c r="J62" s="349">
        <v>83101</v>
      </c>
      <c r="K62" s="350">
        <v>1003</v>
      </c>
      <c r="L62" s="351" t="s">
        <v>424</v>
      </c>
      <c r="M62" s="349">
        <v>25</v>
      </c>
      <c r="N62" s="329" t="s">
        <v>425</v>
      </c>
      <c r="O62" s="353">
        <v>0</v>
      </c>
      <c r="P62" s="354">
        <v>2410</v>
      </c>
      <c r="Q62" s="345">
        <v>2</v>
      </c>
      <c r="R62" s="329"/>
      <c r="S62" s="355"/>
      <c r="T62" s="355"/>
      <c r="U62" s="356">
        <v>65449.21</v>
      </c>
      <c r="V62" s="357"/>
    </row>
    <row r="63" spans="2:22" s="194" customFormat="1">
      <c r="B63" s="343" t="s">
        <v>276</v>
      </c>
      <c r="C63" s="344" t="s">
        <v>427</v>
      </c>
      <c r="D63" s="345">
        <v>120</v>
      </c>
      <c r="E63" s="363" t="s">
        <v>420</v>
      </c>
      <c r="F63" s="363" t="s">
        <v>421</v>
      </c>
      <c r="G63" s="364" t="s">
        <v>422</v>
      </c>
      <c r="H63" s="376" t="s">
        <v>956</v>
      </c>
      <c r="I63" s="359">
        <v>480</v>
      </c>
      <c r="J63" s="349">
        <v>83101</v>
      </c>
      <c r="K63" s="350">
        <v>1003</v>
      </c>
      <c r="L63" s="351" t="s">
        <v>424</v>
      </c>
      <c r="M63" s="349">
        <v>25</v>
      </c>
      <c r="N63" s="377" t="s">
        <v>425</v>
      </c>
      <c r="O63" s="353">
        <v>0</v>
      </c>
      <c r="P63" s="361">
        <v>2398</v>
      </c>
      <c r="Q63" s="355">
        <v>2</v>
      </c>
      <c r="R63" s="345"/>
      <c r="S63" s="355"/>
      <c r="T63" s="355"/>
      <c r="U63" s="356">
        <v>63008.67</v>
      </c>
      <c r="V63" s="357"/>
    </row>
    <row r="64" spans="2:22" s="194" customFormat="1">
      <c r="B64" s="343" t="s">
        <v>276</v>
      </c>
      <c r="C64" s="344" t="s">
        <v>427</v>
      </c>
      <c r="D64" s="345">
        <v>120</v>
      </c>
      <c r="E64" s="363" t="s">
        <v>625</v>
      </c>
      <c r="F64" s="363" t="s">
        <v>626</v>
      </c>
      <c r="G64" s="378" t="s">
        <v>627</v>
      </c>
      <c r="H64" s="347" t="s">
        <v>953</v>
      </c>
      <c r="I64" s="359">
        <v>480</v>
      </c>
      <c r="J64" s="349">
        <v>83101</v>
      </c>
      <c r="K64" s="350">
        <v>1003</v>
      </c>
      <c r="L64" s="351" t="s">
        <v>424</v>
      </c>
      <c r="M64" s="349">
        <v>25</v>
      </c>
      <c r="N64" s="377" t="s">
        <v>412</v>
      </c>
      <c r="O64" s="353">
        <v>0</v>
      </c>
      <c r="P64" s="361">
        <v>13188</v>
      </c>
      <c r="Q64" s="355">
        <v>2</v>
      </c>
      <c r="R64" s="345"/>
      <c r="S64" s="355"/>
      <c r="T64" s="355"/>
      <c r="U64" s="372">
        <v>206228.14</v>
      </c>
      <c r="V64" s="357"/>
    </row>
    <row r="65" spans="2:22" s="194" customFormat="1">
      <c r="B65" s="343" t="s">
        <v>276</v>
      </c>
      <c r="C65" s="344" t="s">
        <v>427</v>
      </c>
      <c r="D65" s="345">
        <v>120</v>
      </c>
      <c r="E65" s="352" t="s">
        <v>628</v>
      </c>
      <c r="F65" s="365" t="s">
        <v>629</v>
      </c>
      <c r="G65" s="366" t="s">
        <v>630</v>
      </c>
      <c r="H65" s="347" t="s">
        <v>960</v>
      </c>
      <c r="I65" s="348">
        <v>480</v>
      </c>
      <c r="J65" s="349">
        <v>83101</v>
      </c>
      <c r="K65" s="350">
        <v>1003</v>
      </c>
      <c r="L65" s="351" t="s">
        <v>424</v>
      </c>
      <c r="M65" s="349">
        <v>25</v>
      </c>
      <c r="N65" s="352" t="s">
        <v>458</v>
      </c>
      <c r="O65" s="353">
        <v>0</v>
      </c>
      <c r="P65" s="354">
        <v>2367</v>
      </c>
      <c r="Q65" s="355">
        <v>2</v>
      </c>
      <c r="R65" s="345"/>
      <c r="S65" s="355"/>
      <c r="T65" s="355"/>
      <c r="U65" s="356">
        <v>107114.35</v>
      </c>
      <c r="V65" s="357"/>
    </row>
    <row r="66" spans="2:22" s="194" customFormat="1">
      <c r="B66" s="343" t="s">
        <v>276</v>
      </c>
      <c r="C66" s="344" t="s">
        <v>427</v>
      </c>
      <c r="D66" s="345">
        <v>100</v>
      </c>
      <c r="E66" s="367" t="s">
        <v>555</v>
      </c>
      <c r="F66" s="367" t="s">
        <v>556</v>
      </c>
      <c r="G66" s="368" t="s">
        <v>557</v>
      </c>
      <c r="H66" s="358">
        <v>20401</v>
      </c>
      <c r="I66" s="359">
        <v>480</v>
      </c>
      <c r="J66" s="349">
        <v>83101</v>
      </c>
      <c r="K66" s="350">
        <v>1003</v>
      </c>
      <c r="L66" s="351" t="s">
        <v>424</v>
      </c>
      <c r="M66" s="349">
        <v>25</v>
      </c>
      <c r="N66" s="360" t="s">
        <v>425</v>
      </c>
      <c r="O66" s="353">
        <v>0</v>
      </c>
      <c r="P66" s="361">
        <v>7502</v>
      </c>
      <c r="Q66" s="355">
        <v>2</v>
      </c>
      <c r="R66" s="345"/>
      <c r="S66" s="355"/>
      <c r="T66" s="355"/>
      <c r="U66" s="356">
        <v>29045.919999999998</v>
      </c>
      <c r="V66" s="357"/>
    </row>
    <row r="67" spans="2:22" s="194" customFormat="1">
      <c r="B67" s="343" t="s">
        <v>276</v>
      </c>
      <c r="C67" s="344" t="s">
        <v>427</v>
      </c>
      <c r="D67" s="345">
        <v>120</v>
      </c>
      <c r="E67" s="367" t="s">
        <v>631</v>
      </c>
      <c r="F67" s="367" t="s">
        <v>632</v>
      </c>
      <c r="G67" s="371" t="s">
        <v>633</v>
      </c>
      <c r="H67" s="358">
        <v>20401</v>
      </c>
      <c r="I67" s="359">
        <v>480</v>
      </c>
      <c r="J67" s="349">
        <v>83101</v>
      </c>
      <c r="K67" s="350">
        <v>1003</v>
      </c>
      <c r="L67" s="351" t="s">
        <v>424</v>
      </c>
      <c r="M67" s="349">
        <v>25</v>
      </c>
      <c r="N67" s="360" t="s">
        <v>425</v>
      </c>
      <c r="O67" s="379" t="s">
        <v>961</v>
      </c>
      <c r="P67" s="361">
        <v>2394</v>
      </c>
      <c r="Q67" s="355">
        <v>2</v>
      </c>
      <c r="R67" s="345"/>
      <c r="S67" s="355"/>
      <c r="T67" s="355"/>
      <c r="U67" s="372">
        <v>22280.42</v>
      </c>
      <c r="V67" s="357"/>
    </row>
    <row r="68" spans="2:22" s="194" customFormat="1">
      <c r="B68" s="343" t="s">
        <v>276</v>
      </c>
      <c r="C68" s="344" t="s">
        <v>427</v>
      </c>
      <c r="D68" s="345">
        <v>120</v>
      </c>
      <c r="E68" s="367" t="s">
        <v>634</v>
      </c>
      <c r="F68" s="367" t="s">
        <v>635</v>
      </c>
      <c r="G68" s="371" t="s">
        <v>636</v>
      </c>
      <c r="H68" s="358">
        <v>20108</v>
      </c>
      <c r="I68" s="359">
        <v>480</v>
      </c>
      <c r="J68" s="349">
        <v>83101</v>
      </c>
      <c r="K68" s="350">
        <v>1003</v>
      </c>
      <c r="L68" s="351">
        <v>0</v>
      </c>
      <c r="M68" s="349">
        <v>25</v>
      </c>
      <c r="N68" s="360" t="s">
        <v>435</v>
      </c>
      <c r="O68" s="353">
        <v>0</v>
      </c>
      <c r="P68" s="361">
        <v>13763</v>
      </c>
      <c r="Q68" s="355">
        <v>2</v>
      </c>
      <c r="R68" s="345"/>
      <c r="S68" s="355"/>
      <c r="T68" s="355"/>
      <c r="U68" s="372">
        <v>117939.33</v>
      </c>
      <c r="V68" s="357"/>
    </row>
    <row r="69" spans="2:22" s="194" customFormat="1">
      <c r="B69" s="343" t="s">
        <v>276</v>
      </c>
      <c r="C69" s="344" t="s">
        <v>427</v>
      </c>
      <c r="D69" s="345">
        <v>200</v>
      </c>
      <c r="E69" s="365" t="s">
        <v>637</v>
      </c>
      <c r="F69" s="367" t="s">
        <v>638</v>
      </c>
      <c r="G69" s="368" t="s">
        <v>639</v>
      </c>
      <c r="H69" s="358">
        <v>20401</v>
      </c>
      <c r="I69" s="348">
        <v>480</v>
      </c>
      <c r="J69" s="349">
        <v>83101</v>
      </c>
      <c r="K69" s="350">
        <v>1003</v>
      </c>
      <c r="L69" s="351" t="s">
        <v>424</v>
      </c>
      <c r="M69" s="349">
        <v>25</v>
      </c>
      <c r="N69" s="360" t="s">
        <v>450</v>
      </c>
      <c r="O69" s="353">
        <v>0</v>
      </c>
      <c r="P69" s="354">
        <v>2389</v>
      </c>
      <c r="Q69" s="355">
        <v>2</v>
      </c>
      <c r="R69" s="345"/>
      <c r="S69" s="355"/>
      <c r="T69" s="355"/>
      <c r="U69" s="356">
        <v>69174</v>
      </c>
      <c r="V69" s="357"/>
    </row>
    <row r="70" spans="2:22" s="194" customFormat="1">
      <c r="B70" s="343" t="s">
        <v>276</v>
      </c>
      <c r="C70" s="344" t="s">
        <v>427</v>
      </c>
      <c r="D70" s="345">
        <v>120</v>
      </c>
      <c r="E70" s="352" t="s">
        <v>640</v>
      </c>
      <c r="F70" s="365" t="s">
        <v>641</v>
      </c>
      <c r="G70" s="366" t="s">
        <v>642</v>
      </c>
      <c r="H70" s="347" t="s">
        <v>956</v>
      </c>
      <c r="I70" s="348">
        <v>480</v>
      </c>
      <c r="J70" s="349">
        <v>83101</v>
      </c>
      <c r="K70" s="350">
        <v>1003</v>
      </c>
      <c r="L70" s="351" t="s">
        <v>424</v>
      </c>
      <c r="M70" s="349">
        <v>25</v>
      </c>
      <c r="N70" s="352" t="s">
        <v>435</v>
      </c>
      <c r="O70" s="353">
        <v>0</v>
      </c>
      <c r="P70" s="354">
        <v>2392</v>
      </c>
      <c r="Q70" s="355">
        <v>2</v>
      </c>
      <c r="R70" s="345"/>
      <c r="S70" s="355"/>
      <c r="T70" s="355"/>
      <c r="U70" s="356">
        <v>114753.5</v>
      </c>
      <c r="V70" s="357"/>
    </row>
    <row r="71" spans="2:22" s="194" customFormat="1">
      <c r="B71" s="343" t="s">
        <v>276</v>
      </c>
      <c r="C71" s="344" t="s">
        <v>427</v>
      </c>
      <c r="D71" s="345">
        <v>121</v>
      </c>
      <c r="E71" s="365" t="s">
        <v>643</v>
      </c>
      <c r="F71" s="365" t="s">
        <v>644</v>
      </c>
      <c r="G71" s="368" t="s">
        <v>645</v>
      </c>
      <c r="H71" s="358">
        <v>20108</v>
      </c>
      <c r="I71" s="359">
        <v>480</v>
      </c>
      <c r="J71" s="349">
        <v>83101</v>
      </c>
      <c r="K71" s="350">
        <v>1003</v>
      </c>
      <c r="L71" s="351" t="s">
        <v>424</v>
      </c>
      <c r="M71" s="349">
        <v>25</v>
      </c>
      <c r="N71" s="360" t="s">
        <v>412</v>
      </c>
      <c r="O71" s="353">
        <v>0</v>
      </c>
      <c r="P71" s="361">
        <v>10160</v>
      </c>
      <c r="Q71" s="355">
        <v>2</v>
      </c>
      <c r="R71" s="345"/>
      <c r="S71" s="355"/>
      <c r="T71" s="355"/>
      <c r="U71" s="356">
        <v>201534.38</v>
      </c>
      <c r="V71" s="357"/>
    </row>
    <row r="72" spans="2:22" s="194" customFormat="1">
      <c r="B72" s="343" t="s">
        <v>276</v>
      </c>
      <c r="C72" s="344" t="s">
        <v>427</v>
      </c>
      <c r="D72" s="345">
        <v>120</v>
      </c>
      <c r="E72" s="352" t="s">
        <v>575</v>
      </c>
      <c r="F72" s="365" t="s">
        <v>576</v>
      </c>
      <c r="G72" s="366" t="s">
        <v>577</v>
      </c>
      <c r="H72" s="347" t="s">
        <v>960</v>
      </c>
      <c r="I72" s="348">
        <v>480</v>
      </c>
      <c r="J72" s="349">
        <v>83101</v>
      </c>
      <c r="K72" s="350">
        <v>1003</v>
      </c>
      <c r="L72" s="351" t="s">
        <v>424</v>
      </c>
      <c r="M72" s="349">
        <v>25</v>
      </c>
      <c r="N72" s="352" t="s">
        <v>440</v>
      </c>
      <c r="O72" s="353">
        <v>0</v>
      </c>
      <c r="P72" s="354">
        <v>2373</v>
      </c>
      <c r="Q72" s="355">
        <v>2</v>
      </c>
      <c r="R72" s="345"/>
      <c r="S72" s="355"/>
      <c r="T72" s="355"/>
      <c r="U72" s="356">
        <v>81423.67</v>
      </c>
      <c r="V72" s="357"/>
    </row>
    <row r="73" spans="2:22" s="194" customFormat="1">
      <c r="B73" s="343" t="s">
        <v>276</v>
      </c>
      <c r="C73" s="344" t="s">
        <v>427</v>
      </c>
      <c r="D73" s="345">
        <v>120</v>
      </c>
      <c r="E73" s="352" t="s">
        <v>646</v>
      </c>
      <c r="F73" s="365" t="s">
        <v>647</v>
      </c>
      <c r="G73" s="380" t="s">
        <v>648</v>
      </c>
      <c r="H73" s="347" t="s">
        <v>962</v>
      </c>
      <c r="I73" s="348">
        <v>480</v>
      </c>
      <c r="J73" s="349">
        <v>83101</v>
      </c>
      <c r="K73" s="350">
        <v>1003</v>
      </c>
      <c r="L73" s="351" t="s">
        <v>424</v>
      </c>
      <c r="M73" s="349">
        <v>25</v>
      </c>
      <c r="N73" s="352" t="s">
        <v>452</v>
      </c>
      <c r="O73" s="353">
        <v>0</v>
      </c>
      <c r="P73" s="354">
        <v>2397</v>
      </c>
      <c r="Q73" s="355">
        <v>2</v>
      </c>
      <c r="R73" s="345"/>
      <c r="S73" s="355"/>
      <c r="T73" s="355"/>
      <c r="U73" s="356">
        <v>89082.52</v>
      </c>
      <c r="V73" s="357"/>
    </row>
    <row r="74" spans="2:22" s="194" customFormat="1">
      <c r="B74" s="343" t="s">
        <v>276</v>
      </c>
      <c r="C74" s="344" t="s">
        <v>427</v>
      </c>
      <c r="D74" s="345">
        <v>120</v>
      </c>
      <c r="E74" s="367" t="s">
        <v>649</v>
      </c>
      <c r="F74" s="367" t="s">
        <v>650</v>
      </c>
      <c r="G74" s="381" t="s">
        <v>651</v>
      </c>
      <c r="H74" s="358">
        <v>21108</v>
      </c>
      <c r="I74" s="359">
        <v>480</v>
      </c>
      <c r="J74" s="349">
        <v>83101</v>
      </c>
      <c r="K74" s="350">
        <v>1003</v>
      </c>
      <c r="L74" s="351" t="s">
        <v>424</v>
      </c>
      <c r="M74" s="349">
        <v>25</v>
      </c>
      <c r="N74" s="360" t="s">
        <v>450</v>
      </c>
      <c r="O74" s="353">
        <v>0</v>
      </c>
      <c r="P74" s="361">
        <v>2453</v>
      </c>
      <c r="Q74" s="355">
        <v>2</v>
      </c>
      <c r="R74" s="345"/>
      <c r="S74" s="355"/>
      <c r="T74" s="355"/>
      <c r="U74" s="372">
        <v>64033.51</v>
      </c>
      <c r="V74" s="357"/>
    </row>
    <row r="75" spans="2:22" s="194" customFormat="1">
      <c r="B75" s="343" t="s">
        <v>276</v>
      </c>
      <c r="C75" s="344" t="s">
        <v>427</v>
      </c>
      <c r="D75" s="345">
        <v>200</v>
      </c>
      <c r="E75" s="367" t="s">
        <v>652</v>
      </c>
      <c r="F75" s="367" t="s">
        <v>653</v>
      </c>
      <c r="G75" s="368" t="s">
        <v>654</v>
      </c>
      <c r="H75" s="358">
        <v>20401</v>
      </c>
      <c r="I75" s="359">
        <v>480</v>
      </c>
      <c r="J75" s="349">
        <v>83101</v>
      </c>
      <c r="K75" s="350">
        <v>1003</v>
      </c>
      <c r="L75" s="351" t="s">
        <v>424</v>
      </c>
      <c r="M75" s="349">
        <v>25</v>
      </c>
      <c r="N75" s="360" t="s">
        <v>450</v>
      </c>
      <c r="O75" s="353">
        <v>0</v>
      </c>
      <c r="P75" s="354">
        <v>11868</v>
      </c>
      <c r="Q75" s="355">
        <v>2</v>
      </c>
      <c r="R75" s="345"/>
      <c r="S75" s="355"/>
      <c r="T75" s="355"/>
      <c r="U75" s="356">
        <v>66018.45</v>
      </c>
      <c r="V75" s="357"/>
    </row>
    <row r="76" spans="2:22" s="194" customFormat="1">
      <c r="B76" s="343" t="s">
        <v>276</v>
      </c>
      <c r="C76" s="344" t="s">
        <v>427</v>
      </c>
      <c r="D76" s="345">
        <v>200</v>
      </c>
      <c r="E76" s="367" t="s">
        <v>431</v>
      </c>
      <c r="F76" s="367" t="s">
        <v>432</v>
      </c>
      <c r="G76" s="368" t="s">
        <v>433</v>
      </c>
      <c r="H76" s="369" t="s">
        <v>963</v>
      </c>
      <c r="I76" s="359">
        <v>480</v>
      </c>
      <c r="J76" s="349">
        <v>83101</v>
      </c>
      <c r="K76" s="350">
        <v>1003</v>
      </c>
      <c r="L76" s="351" t="s">
        <v>424</v>
      </c>
      <c r="M76" s="349">
        <v>25</v>
      </c>
      <c r="N76" s="360" t="s">
        <v>435</v>
      </c>
      <c r="O76" s="353">
        <v>0</v>
      </c>
      <c r="P76" s="361">
        <v>6359</v>
      </c>
      <c r="Q76" s="355">
        <v>2</v>
      </c>
      <c r="R76" s="345"/>
      <c r="S76" s="355"/>
      <c r="T76" s="355"/>
      <c r="U76" s="356">
        <v>101907.26</v>
      </c>
      <c r="V76" s="357"/>
    </row>
    <row r="77" spans="2:22" s="194" customFormat="1">
      <c r="B77" s="343" t="s">
        <v>276</v>
      </c>
      <c r="C77" s="344" t="s">
        <v>427</v>
      </c>
      <c r="D77" s="345">
        <v>120</v>
      </c>
      <c r="E77" s="367" t="s">
        <v>316</v>
      </c>
      <c r="F77" s="367" t="s">
        <v>348</v>
      </c>
      <c r="G77" s="371" t="s">
        <v>380</v>
      </c>
      <c r="H77" s="369">
        <v>20108</v>
      </c>
      <c r="I77" s="359">
        <v>480</v>
      </c>
      <c r="J77" s="349">
        <v>83101</v>
      </c>
      <c r="K77" s="350">
        <v>1003</v>
      </c>
      <c r="L77" s="351" t="s">
        <v>424</v>
      </c>
      <c r="M77" s="351" t="s">
        <v>563</v>
      </c>
      <c r="N77" s="360" t="s">
        <v>412</v>
      </c>
      <c r="O77" s="353">
        <v>0</v>
      </c>
      <c r="P77" s="361">
        <v>10164</v>
      </c>
      <c r="Q77" s="355">
        <v>2</v>
      </c>
      <c r="R77" s="345"/>
      <c r="S77" s="355"/>
      <c r="T77" s="355"/>
      <c r="U77" s="372">
        <v>70270.31</v>
      </c>
      <c r="V77" s="357"/>
    </row>
    <row r="78" spans="2:22" s="194" customFormat="1">
      <c r="B78" s="343" t="s">
        <v>276</v>
      </c>
      <c r="C78" s="344" t="s">
        <v>427</v>
      </c>
      <c r="D78" s="345">
        <v>120</v>
      </c>
      <c r="E78" s="352" t="s">
        <v>309</v>
      </c>
      <c r="F78" s="365" t="s">
        <v>341</v>
      </c>
      <c r="G78" s="366" t="s">
        <v>373</v>
      </c>
      <c r="H78" s="347" t="s">
        <v>964</v>
      </c>
      <c r="I78" s="348">
        <v>480</v>
      </c>
      <c r="J78" s="349">
        <v>83101</v>
      </c>
      <c r="K78" s="350">
        <v>1003</v>
      </c>
      <c r="L78" s="351" t="s">
        <v>424</v>
      </c>
      <c r="M78" s="349">
        <v>25</v>
      </c>
      <c r="N78" s="352" t="s">
        <v>435</v>
      </c>
      <c r="O78" s="353">
        <v>0</v>
      </c>
      <c r="P78" s="354">
        <v>2384</v>
      </c>
      <c r="Q78" s="355">
        <v>2</v>
      </c>
      <c r="R78" s="345"/>
      <c r="S78" s="355"/>
      <c r="T78" s="355"/>
      <c r="U78" s="356">
        <v>101208.43</v>
      </c>
      <c r="V78" s="357"/>
    </row>
    <row r="79" spans="2:22" s="194" customFormat="1">
      <c r="B79" s="343" t="s">
        <v>276</v>
      </c>
      <c r="C79" s="344" t="s">
        <v>427</v>
      </c>
      <c r="D79" s="345">
        <v>120</v>
      </c>
      <c r="E79" s="367" t="s">
        <v>656</v>
      </c>
      <c r="F79" s="367" t="s">
        <v>657</v>
      </c>
      <c r="G79" s="368" t="s">
        <v>658</v>
      </c>
      <c r="H79" s="369" t="s">
        <v>953</v>
      </c>
      <c r="I79" s="359">
        <v>480</v>
      </c>
      <c r="J79" s="349">
        <v>83101</v>
      </c>
      <c r="K79" s="350">
        <v>1003</v>
      </c>
      <c r="L79" s="351" t="s">
        <v>424</v>
      </c>
      <c r="M79" s="351" t="s">
        <v>563</v>
      </c>
      <c r="N79" s="360" t="s">
        <v>412</v>
      </c>
      <c r="O79" s="353">
        <v>0</v>
      </c>
      <c r="P79" s="361">
        <v>13187</v>
      </c>
      <c r="Q79" s="355">
        <v>2</v>
      </c>
      <c r="R79" s="345"/>
      <c r="S79" s="355"/>
      <c r="T79" s="355"/>
      <c r="U79" s="356">
        <v>148508.07999999999</v>
      </c>
      <c r="V79" s="357"/>
    </row>
    <row r="80" spans="2:22" s="194" customFormat="1">
      <c r="B80" s="343" t="s">
        <v>276</v>
      </c>
      <c r="C80" s="344" t="s">
        <v>427</v>
      </c>
      <c r="D80" s="345">
        <v>200</v>
      </c>
      <c r="E80" s="352" t="s">
        <v>659</v>
      </c>
      <c r="F80" s="352" t="s">
        <v>660</v>
      </c>
      <c r="G80" s="366" t="s">
        <v>661</v>
      </c>
      <c r="H80" s="347" t="s">
        <v>956</v>
      </c>
      <c r="I80" s="359">
        <v>480</v>
      </c>
      <c r="J80" s="349">
        <v>83101</v>
      </c>
      <c r="K80" s="350">
        <v>1003</v>
      </c>
      <c r="L80" s="351" t="s">
        <v>424</v>
      </c>
      <c r="M80" s="349">
        <v>25</v>
      </c>
      <c r="N80" s="360" t="s">
        <v>425</v>
      </c>
      <c r="O80" s="353">
        <v>0</v>
      </c>
      <c r="P80" s="354">
        <v>2394</v>
      </c>
      <c r="Q80" s="355">
        <v>2</v>
      </c>
      <c r="R80" s="345"/>
      <c r="S80" s="355"/>
      <c r="T80" s="355"/>
      <c r="U80" s="356">
        <v>73911.429999999993</v>
      </c>
      <c r="V80" s="357"/>
    </row>
    <row r="81" spans="2:22" s="194" customFormat="1">
      <c r="B81" s="343" t="s">
        <v>276</v>
      </c>
      <c r="C81" s="344" t="s">
        <v>427</v>
      </c>
      <c r="D81" s="345">
        <v>120</v>
      </c>
      <c r="E81" s="352" t="s">
        <v>662</v>
      </c>
      <c r="F81" s="365" t="s">
        <v>663</v>
      </c>
      <c r="G81" s="366" t="s">
        <v>664</v>
      </c>
      <c r="H81" s="347" t="s">
        <v>960</v>
      </c>
      <c r="I81" s="348">
        <v>480</v>
      </c>
      <c r="J81" s="349">
        <v>83101</v>
      </c>
      <c r="K81" s="350">
        <v>1003</v>
      </c>
      <c r="L81" s="351" t="s">
        <v>424</v>
      </c>
      <c r="M81" s="349">
        <v>25</v>
      </c>
      <c r="N81" s="352" t="s">
        <v>493</v>
      </c>
      <c r="O81" s="353">
        <v>0</v>
      </c>
      <c r="P81" s="354">
        <v>5255</v>
      </c>
      <c r="Q81" s="355">
        <v>2</v>
      </c>
      <c r="R81" s="345"/>
      <c r="S81" s="355"/>
      <c r="T81" s="355"/>
      <c r="U81" s="356">
        <v>84281.93</v>
      </c>
      <c r="V81" s="357"/>
    </row>
    <row r="82" spans="2:22" s="194" customFormat="1">
      <c r="B82" s="343" t="s">
        <v>276</v>
      </c>
      <c r="C82" s="344" t="s">
        <v>427</v>
      </c>
      <c r="D82" s="345">
        <v>120</v>
      </c>
      <c r="E82" s="365" t="s">
        <v>665</v>
      </c>
      <c r="F82" s="365" t="s">
        <v>666</v>
      </c>
      <c r="G82" s="368" t="s">
        <v>667</v>
      </c>
      <c r="H82" s="358">
        <v>20108</v>
      </c>
      <c r="I82" s="359">
        <v>480</v>
      </c>
      <c r="J82" s="349">
        <v>83101</v>
      </c>
      <c r="K82" s="350">
        <v>1003</v>
      </c>
      <c r="L82" s="351" t="s">
        <v>424</v>
      </c>
      <c r="M82" s="349">
        <v>25</v>
      </c>
      <c r="N82" s="360" t="s">
        <v>412</v>
      </c>
      <c r="O82" s="353">
        <v>0</v>
      </c>
      <c r="P82" s="354">
        <v>14134</v>
      </c>
      <c r="Q82" s="355">
        <v>2</v>
      </c>
      <c r="R82" s="345"/>
      <c r="S82" s="355"/>
      <c r="T82" s="355"/>
      <c r="U82" s="356">
        <v>159666.07999999999</v>
      </c>
      <c r="V82" s="357"/>
    </row>
    <row r="83" spans="2:22" s="194" customFormat="1">
      <c r="B83" s="343" t="s">
        <v>276</v>
      </c>
      <c r="C83" s="344" t="s">
        <v>427</v>
      </c>
      <c r="D83" s="345">
        <v>120</v>
      </c>
      <c r="E83" s="367" t="s">
        <v>324</v>
      </c>
      <c r="F83" s="367" t="s">
        <v>356</v>
      </c>
      <c r="G83" s="371" t="s">
        <v>388</v>
      </c>
      <c r="H83" s="358">
        <v>20104</v>
      </c>
      <c r="I83" s="359">
        <v>480</v>
      </c>
      <c r="J83" s="349">
        <v>83101</v>
      </c>
      <c r="K83" s="350">
        <v>1003</v>
      </c>
      <c r="L83" s="351" t="s">
        <v>424</v>
      </c>
      <c r="M83" s="349">
        <v>25</v>
      </c>
      <c r="N83" s="360" t="s">
        <v>435</v>
      </c>
      <c r="O83" s="353">
        <v>0</v>
      </c>
      <c r="P83" s="361">
        <v>8024</v>
      </c>
      <c r="Q83" s="355">
        <v>2</v>
      </c>
      <c r="R83" s="345"/>
      <c r="S83" s="355"/>
      <c r="T83" s="355"/>
      <c r="U83" s="372">
        <v>64736.37</v>
      </c>
      <c r="V83" s="357"/>
    </row>
    <row r="84" spans="2:22" s="194" customFormat="1">
      <c r="B84" s="343" t="s">
        <v>276</v>
      </c>
      <c r="C84" s="344" t="s">
        <v>427</v>
      </c>
      <c r="D84" s="345">
        <v>120</v>
      </c>
      <c r="E84" s="367" t="s">
        <v>668</v>
      </c>
      <c r="F84" s="367" t="s">
        <v>669</v>
      </c>
      <c r="G84" s="371" t="s">
        <v>965</v>
      </c>
      <c r="H84" s="347" t="s">
        <v>953</v>
      </c>
      <c r="I84" s="359">
        <v>480</v>
      </c>
      <c r="J84" s="349">
        <v>83101</v>
      </c>
      <c r="K84" s="350">
        <v>1003</v>
      </c>
      <c r="L84" s="351" t="s">
        <v>424</v>
      </c>
      <c r="M84" s="349">
        <v>25</v>
      </c>
      <c r="N84" s="360" t="s">
        <v>412</v>
      </c>
      <c r="O84" s="353">
        <v>0</v>
      </c>
      <c r="P84" s="361">
        <v>13638</v>
      </c>
      <c r="Q84" s="355">
        <v>2</v>
      </c>
      <c r="R84" s="345"/>
      <c r="S84" s="355"/>
      <c r="T84" s="355"/>
      <c r="U84" s="372">
        <v>147327.62</v>
      </c>
      <c r="V84" s="357"/>
    </row>
    <row r="85" spans="2:22" s="194" customFormat="1">
      <c r="B85" s="343" t="s">
        <v>276</v>
      </c>
      <c r="C85" s="344" t="s">
        <v>427</v>
      </c>
      <c r="D85" s="345">
        <v>120</v>
      </c>
      <c r="E85" s="352" t="s">
        <v>671</v>
      </c>
      <c r="F85" s="365" t="s">
        <v>672</v>
      </c>
      <c r="G85" s="366" t="s">
        <v>673</v>
      </c>
      <c r="H85" s="347" t="s">
        <v>955</v>
      </c>
      <c r="I85" s="348">
        <v>480</v>
      </c>
      <c r="J85" s="349">
        <v>83101</v>
      </c>
      <c r="K85" s="350">
        <v>1003</v>
      </c>
      <c r="L85" s="351" t="s">
        <v>424</v>
      </c>
      <c r="M85" s="349">
        <v>25</v>
      </c>
      <c r="N85" s="352" t="s">
        <v>464</v>
      </c>
      <c r="O85" s="353">
        <v>0</v>
      </c>
      <c r="P85" s="354">
        <v>2405</v>
      </c>
      <c r="Q85" s="355">
        <v>2</v>
      </c>
      <c r="R85" s="345"/>
      <c r="S85" s="355"/>
      <c r="T85" s="355"/>
      <c r="U85" s="356">
        <v>72371.83</v>
      </c>
      <c r="V85" s="357"/>
    </row>
    <row r="86" spans="2:22" s="194" customFormat="1">
      <c r="B86" s="345" t="s">
        <v>276</v>
      </c>
      <c r="C86" s="344" t="s">
        <v>427</v>
      </c>
      <c r="D86" s="382">
        <v>120</v>
      </c>
      <c r="E86" s="352" t="s">
        <v>674</v>
      </c>
      <c r="F86" s="365" t="s">
        <v>675</v>
      </c>
      <c r="G86" s="366" t="s">
        <v>676</v>
      </c>
      <c r="H86" s="347" t="s">
        <v>956</v>
      </c>
      <c r="I86" s="348">
        <v>480</v>
      </c>
      <c r="J86" s="349">
        <v>83101</v>
      </c>
      <c r="K86" s="350">
        <v>1003</v>
      </c>
      <c r="L86" s="351" t="s">
        <v>424</v>
      </c>
      <c r="M86" s="349">
        <v>25</v>
      </c>
      <c r="N86" s="352" t="s">
        <v>440</v>
      </c>
      <c r="O86" s="353">
        <v>0</v>
      </c>
      <c r="P86" s="354">
        <v>10169</v>
      </c>
      <c r="Q86" s="355">
        <v>2</v>
      </c>
      <c r="R86" s="345"/>
      <c r="S86" s="355"/>
      <c r="T86" s="355"/>
      <c r="U86" s="356">
        <v>89082.97</v>
      </c>
      <c r="V86" s="357"/>
    </row>
    <row r="87" spans="2:22" s="194" customFormat="1">
      <c r="B87" s="345" t="s">
        <v>276</v>
      </c>
      <c r="C87" s="344" t="s">
        <v>427</v>
      </c>
      <c r="D87" s="345">
        <v>200</v>
      </c>
      <c r="E87" s="367" t="s">
        <v>677</v>
      </c>
      <c r="F87" s="367" t="s">
        <v>678</v>
      </c>
      <c r="G87" s="368" t="s">
        <v>679</v>
      </c>
      <c r="H87" s="369" t="s">
        <v>956</v>
      </c>
      <c r="I87" s="359">
        <v>480</v>
      </c>
      <c r="J87" s="349">
        <v>83101</v>
      </c>
      <c r="K87" s="350">
        <v>1003</v>
      </c>
      <c r="L87" s="351" t="s">
        <v>424</v>
      </c>
      <c r="M87" s="349">
        <v>25</v>
      </c>
      <c r="N87" s="360" t="s">
        <v>425</v>
      </c>
      <c r="O87" s="353">
        <v>0</v>
      </c>
      <c r="P87" s="354">
        <v>2378</v>
      </c>
      <c r="Q87" s="355">
        <v>1</v>
      </c>
      <c r="R87" s="345"/>
      <c r="S87" s="355"/>
      <c r="T87" s="355"/>
      <c r="U87" s="356">
        <v>65227.72</v>
      </c>
      <c r="V87" s="357"/>
    </row>
    <row r="88" spans="2:22" s="194" customFormat="1">
      <c r="B88" s="345" t="s">
        <v>276</v>
      </c>
      <c r="C88" s="344" t="s">
        <v>427</v>
      </c>
      <c r="D88" s="382">
        <v>120</v>
      </c>
      <c r="E88" s="352" t="s">
        <v>680</v>
      </c>
      <c r="F88" s="352" t="s">
        <v>681</v>
      </c>
      <c r="G88" s="366" t="s">
        <v>682</v>
      </c>
      <c r="H88" s="347" t="s">
        <v>956</v>
      </c>
      <c r="I88" s="348">
        <v>480</v>
      </c>
      <c r="J88" s="349">
        <v>83101</v>
      </c>
      <c r="K88" s="350">
        <v>1003</v>
      </c>
      <c r="L88" s="351" t="s">
        <v>424</v>
      </c>
      <c r="M88" s="349">
        <v>25</v>
      </c>
      <c r="N88" s="352" t="s">
        <v>471</v>
      </c>
      <c r="O88" s="353">
        <v>0</v>
      </c>
      <c r="P88" s="354">
        <v>2415</v>
      </c>
      <c r="Q88" s="355">
        <v>2</v>
      </c>
      <c r="R88" s="345"/>
      <c r="S88" s="355"/>
      <c r="T88" s="355"/>
      <c r="U88" s="356">
        <v>74045.77</v>
      </c>
      <c r="V88" s="357"/>
    </row>
    <row r="89" spans="2:22" s="194" customFormat="1">
      <c r="B89" s="345" t="s">
        <v>276</v>
      </c>
      <c r="C89" s="344" t="s">
        <v>427</v>
      </c>
      <c r="D89" s="382">
        <v>120</v>
      </c>
      <c r="E89" s="352" t="s">
        <v>683</v>
      </c>
      <c r="F89" s="365" t="s">
        <v>684</v>
      </c>
      <c r="G89" s="366" t="s">
        <v>685</v>
      </c>
      <c r="H89" s="347" t="s">
        <v>960</v>
      </c>
      <c r="I89" s="348">
        <v>480</v>
      </c>
      <c r="J89" s="349">
        <v>83101</v>
      </c>
      <c r="K89" s="350">
        <v>1003</v>
      </c>
      <c r="L89" s="351" t="s">
        <v>424</v>
      </c>
      <c r="M89" s="349">
        <v>25</v>
      </c>
      <c r="N89" s="352" t="s">
        <v>456</v>
      </c>
      <c r="O89" s="353">
        <v>0</v>
      </c>
      <c r="P89" s="354">
        <v>2381</v>
      </c>
      <c r="Q89" s="355">
        <v>2</v>
      </c>
      <c r="R89" s="345"/>
      <c r="S89" s="355"/>
      <c r="T89" s="355"/>
      <c r="U89" s="356">
        <v>84527.21</v>
      </c>
      <c r="V89" s="357"/>
    </row>
    <row r="90" spans="2:22" s="194" customFormat="1">
      <c r="B90" s="345" t="s">
        <v>276</v>
      </c>
      <c r="C90" s="344" t="s">
        <v>427</v>
      </c>
      <c r="D90" s="382">
        <v>120</v>
      </c>
      <c r="E90" s="329" t="s">
        <v>686</v>
      </c>
      <c r="F90" s="329" t="s">
        <v>687</v>
      </c>
      <c r="G90" s="364" t="s">
        <v>688</v>
      </c>
      <c r="H90" s="347" t="s">
        <v>966</v>
      </c>
      <c r="I90" s="348">
        <v>480</v>
      </c>
      <c r="J90" s="349">
        <v>83101</v>
      </c>
      <c r="K90" s="350">
        <v>1003</v>
      </c>
      <c r="L90" s="351" t="s">
        <v>424</v>
      </c>
      <c r="M90" s="349">
        <v>25</v>
      </c>
      <c r="N90" s="352" t="s">
        <v>435</v>
      </c>
      <c r="O90" s="353">
        <v>0</v>
      </c>
      <c r="P90" s="354">
        <v>2385</v>
      </c>
      <c r="Q90" s="355">
        <v>2</v>
      </c>
      <c r="R90" s="345"/>
      <c r="S90" s="355"/>
      <c r="T90" s="355"/>
      <c r="U90" s="356">
        <v>146153.9</v>
      </c>
      <c r="V90" s="357"/>
    </row>
    <row r="91" spans="2:22" s="194" customFormat="1">
      <c r="B91" s="382" t="s">
        <v>276</v>
      </c>
      <c r="C91" s="344" t="s">
        <v>427</v>
      </c>
      <c r="D91" s="383">
        <v>200</v>
      </c>
      <c r="E91" s="384" t="s">
        <v>689</v>
      </c>
      <c r="F91" s="384" t="s">
        <v>690</v>
      </c>
      <c r="G91" s="385" t="s">
        <v>691</v>
      </c>
      <c r="H91" s="386">
        <v>30102</v>
      </c>
      <c r="I91" s="387">
        <f>10*3*4</f>
        <v>120</v>
      </c>
      <c r="J91" s="388">
        <v>83101</v>
      </c>
      <c r="K91" s="389" t="s">
        <v>967</v>
      </c>
      <c r="L91" s="390" t="s">
        <v>424</v>
      </c>
      <c r="M91" s="388">
        <v>25</v>
      </c>
      <c r="N91" s="391" t="s">
        <v>481</v>
      </c>
      <c r="O91" s="392">
        <v>10</v>
      </c>
      <c r="P91" s="393">
        <v>1</v>
      </c>
      <c r="Q91" s="386">
        <v>3</v>
      </c>
      <c r="R91" s="387">
        <f>10*3*4</f>
        <v>120</v>
      </c>
      <c r="S91" s="355"/>
      <c r="T91" s="355"/>
      <c r="U91" s="356">
        <v>27242.79</v>
      </c>
      <c r="V91" s="394"/>
    </row>
    <row r="92" spans="2:22" s="194" customFormat="1">
      <c r="B92" s="382" t="s">
        <v>276</v>
      </c>
      <c r="C92" s="344" t="s">
        <v>427</v>
      </c>
      <c r="D92" s="382">
        <v>123</v>
      </c>
      <c r="E92" s="384" t="s">
        <v>692</v>
      </c>
      <c r="F92" s="384" t="s">
        <v>693</v>
      </c>
      <c r="G92" s="385" t="s">
        <v>694</v>
      </c>
      <c r="H92" s="386">
        <v>30102</v>
      </c>
      <c r="I92" s="387">
        <f>16*3*4</f>
        <v>192</v>
      </c>
      <c r="J92" s="388">
        <v>83101</v>
      </c>
      <c r="K92" s="389" t="s">
        <v>967</v>
      </c>
      <c r="L92" s="390" t="s">
        <v>424</v>
      </c>
      <c r="M92" s="388">
        <v>25</v>
      </c>
      <c r="N92" s="391" t="s">
        <v>481</v>
      </c>
      <c r="O92" s="392">
        <v>16</v>
      </c>
      <c r="P92" s="393">
        <v>1</v>
      </c>
      <c r="Q92" s="386">
        <v>3</v>
      </c>
      <c r="R92" s="387">
        <f>16*3*4</f>
        <v>192</v>
      </c>
      <c r="S92" s="355"/>
      <c r="T92" s="355"/>
      <c r="U92" s="356">
        <v>44775.199999999997</v>
      </c>
      <c r="V92" s="394"/>
    </row>
    <row r="93" spans="2:22" s="194" customFormat="1">
      <c r="B93" s="382" t="s">
        <v>276</v>
      </c>
      <c r="C93" s="344" t="s">
        <v>427</v>
      </c>
      <c r="D93" s="383">
        <v>200</v>
      </c>
      <c r="E93" s="384" t="s">
        <v>695</v>
      </c>
      <c r="F93" s="384" t="s">
        <v>696</v>
      </c>
      <c r="G93" s="385" t="s">
        <v>697</v>
      </c>
      <c r="H93" s="386">
        <v>30102</v>
      </c>
      <c r="I93" s="387">
        <f>20*3*4</f>
        <v>240</v>
      </c>
      <c r="J93" s="388">
        <v>83101</v>
      </c>
      <c r="K93" s="389" t="s">
        <v>967</v>
      </c>
      <c r="L93" s="390" t="s">
        <v>424</v>
      </c>
      <c r="M93" s="388">
        <v>25</v>
      </c>
      <c r="N93" s="391" t="s">
        <v>481</v>
      </c>
      <c r="O93" s="395">
        <v>20</v>
      </c>
      <c r="P93" s="393">
        <v>1</v>
      </c>
      <c r="Q93" s="386">
        <v>3</v>
      </c>
      <c r="R93" s="387">
        <f>20*3*4</f>
        <v>240</v>
      </c>
      <c r="S93" s="355"/>
      <c r="T93" s="355"/>
      <c r="U93" s="356">
        <v>54408.17</v>
      </c>
      <c r="V93" s="394"/>
    </row>
    <row r="94" spans="2:22" s="194" customFormat="1">
      <c r="B94" s="382" t="s">
        <v>276</v>
      </c>
      <c r="C94" s="344" t="s">
        <v>427</v>
      </c>
      <c r="D94" s="383">
        <v>123</v>
      </c>
      <c r="E94" s="384" t="s">
        <v>698</v>
      </c>
      <c r="F94" s="384" t="s">
        <v>699</v>
      </c>
      <c r="G94" s="385" t="s">
        <v>700</v>
      </c>
      <c r="H94" s="386">
        <v>30102</v>
      </c>
      <c r="I94" s="387">
        <f>15*4*3</f>
        <v>180</v>
      </c>
      <c r="J94" s="388">
        <v>83101</v>
      </c>
      <c r="K94" s="389" t="s">
        <v>967</v>
      </c>
      <c r="L94" s="390" t="s">
        <v>424</v>
      </c>
      <c r="M94" s="388">
        <v>25</v>
      </c>
      <c r="N94" s="391" t="s">
        <v>481</v>
      </c>
      <c r="O94" s="395">
        <v>15</v>
      </c>
      <c r="P94" s="393">
        <v>1</v>
      </c>
      <c r="Q94" s="386">
        <v>3</v>
      </c>
      <c r="R94" s="387">
        <f>15*4*3</f>
        <v>180</v>
      </c>
      <c r="S94" s="355"/>
      <c r="T94" s="355"/>
      <c r="U94" s="356">
        <v>42474.879999999997</v>
      </c>
      <c r="V94" s="394"/>
    </row>
    <row r="95" spans="2:22" s="194" customFormat="1">
      <c r="B95" s="382" t="s">
        <v>276</v>
      </c>
      <c r="C95" s="344" t="s">
        <v>427</v>
      </c>
      <c r="D95" s="383">
        <v>200</v>
      </c>
      <c r="E95" s="384" t="s">
        <v>701</v>
      </c>
      <c r="F95" s="384" t="s">
        <v>702</v>
      </c>
      <c r="G95" s="396" t="s">
        <v>703</v>
      </c>
      <c r="H95" s="386">
        <v>30102</v>
      </c>
      <c r="I95" s="387">
        <f>12*4*3</f>
        <v>144</v>
      </c>
      <c r="J95" s="388">
        <v>83101</v>
      </c>
      <c r="K95" s="389" t="s">
        <v>967</v>
      </c>
      <c r="L95" s="390" t="s">
        <v>424</v>
      </c>
      <c r="M95" s="388">
        <v>25</v>
      </c>
      <c r="N95" s="391" t="s">
        <v>481</v>
      </c>
      <c r="O95" s="392">
        <v>12</v>
      </c>
      <c r="P95" s="393">
        <v>1</v>
      </c>
      <c r="Q95" s="386">
        <v>3</v>
      </c>
      <c r="R95" s="387">
        <f>12*4*3</f>
        <v>144</v>
      </c>
      <c r="S95" s="355"/>
      <c r="T95" s="355"/>
      <c r="U95" s="356">
        <v>38953.870000000003</v>
      </c>
      <c r="V95" s="394"/>
    </row>
    <row r="96" spans="2:22" s="194" customFormat="1">
      <c r="B96" s="397" t="s">
        <v>276</v>
      </c>
      <c r="C96" s="344" t="s">
        <v>427</v>
      </c>
      <c r="D96" s="382">
        <v>100</v>
      </c>
      <c r="E96" s="329" t="s">
        <v>704</v>
      </c>
      <c r="F96" s="329" t="s">
        <v>705</v>
      </c>
      <c r="G96" s="346" t="s">
        <v>706</v>
      </c>
      <c r="H96" s="382">
        <v>30102</v>
      </c>
      <c r="I96" s="387">
        <f>8*4*3</f>
        <v>96</v>
      </c>
      <c r="J96" s="382">
        <v>83101</v>
      </c>
      <c r="K96" s="383" t="s">
        <v>967</v>
      </c>
      <c r="L96" s="383" t="s">
        <v>424</v>
      </c>
      <c r="M96" s="382">
        <v>25</v>
      </c>
      <c r="N96" s="398" t="s">
        <v>486</v>
      </c>
      <c r="O96" s="399">
        <v>8</v>
      </c>
      <c r="P96" s="382">
        <v>1</v>
      </c>
      <c r="Q96" s="382">
        <v>3</v>
      </c>
      <c r="R96" s="387">
        <f>8*4*3</f>
        <v>96</v>
      </c>
      <c r="S96" s="355"/>
      <c r="T96" s="355"/>
      <c r="U96" s="356">
        <v>21579.97</v>
      </c>
      <c r="V96" s="394"/>
    </row>
    <row r="97" spans="2:22" s="194" customFormat="1">
      <c r="B97" s="397" t="s">
        <v>276</v>
      </c>
      <c r="C97" s="344" t="s">
        <v>427</v>
      </c>
      <c r="D97" s="382">
        <v>100</v>
      </c>
      <c r="E97" s="329" t="s">
        <v>707</v>
      </c>
      <c r="F97" s="329" t="s">
        <v>708</v>
      </c>
      <c r="G97" s="364" t="s">
        <v>709</v>
      </c>
      <c r="H97" s="382">
        <v>30102</v>
      </c>
      <c r="I97" s="387">
        <v>240</v>
      </c>
      <c r="J97" s="382">
        <v>83101</v>
      </c>
      <c r="K97" s="383" t="s">
        <v>967</v>
      </c>
      <c r="L97" s="383" t="s">
        <v>424</v>
      </c>
      <c r="M97" s="382">
        <v>25</v>
      </c>
      <c r="N97" s="398" t="s">
        <v>481</v>
      </c>
      <c r="O97" s="399">
        <v>20</v>
      </c>
      <c r="P97" s="382">
        <v>1</v>
      </c>
      <c r="Q97" s="382">
        <v>3</v>
      </c>
      <c r="R97" s="387">
        <v>240</v>
      </c>
      <c r="S97" s="355"/>
      <c r="T97" s="355"/>
      <c r="U97" s="356">
        <v>60185.17</v>
      </c>
      <c r="V97" s="394"/>
    </row>
    <row r="98" spans="2:22" s="194" customFormat="1">
      <c r="B98" s="382" t="s">
        <v>276</v>
      </c>
      <c r="C98" s="344" t="s">
        <v>427</v>
      </c>
      <c r="D98" s="382">
        <v>100</v>
      </c>
      <c r="E98" s="384" t="s">
        <v>710</v>
      </c>
      <c r="F98" s="384" t="s">
        <v>711</v>
      </c>
      <c r="G98" s="385" t="s">
        <v>712</v>
      </c>
      <c r="H98" s="386">
        <v>30102</v>
      </c>
      <c r="I98" s="387">
        <v>240</v>
      </c>
      <c r="J98" s="388">
        <v>83101</v>
      </c>
      <c r="K98" s="389" t="s">
        <v>967</v>
      </c>
      <c r="L98" s="390" t="s">
        <v>424</v>
      </c>
      <c r="M98" s="388">
        <v>25</v>
      </c>
      <c r="N98" s="391" t="s">
        <v>481</v>
      </c>
      <c r="O98" s="395">
        <v>20</v>
      </c>
      <c r="P98" s="393">
        <v>1</v>
      </c>
      <c r="Q98" s="386">
        <v>3</v>
      </c>
      <c r="R98" s="387">
        <v>240</v>
      </c>
      <c r="S98" s="355"/>
      <c r="T98" s="355"/>
      <c r="U98" s="356">
        <v>60107.76</v>
      </c>
      <c r="V98" s="394"/>
    </row>
    <row r="99" spans="2:22" s="194" customFormat="1">
      <c r="B99" s="382" t="s">
        <v>276</v>
      </c>
      <c r="C99" s="344" t="s">
        <v>427</v>
      </c>
      <c r="D99" s="383">
        <v>100</v>
      </c>
      <c r="E99" s="384" t="s">
        <v>713</v>
      </c>
      <c r="F99" s="384" t="s">
        <v>714</v>
      </c>
      <c r="G99" s="385" t="s">
        <v>715</v>
      </c>
      <c r="H99" s="386">
        <v>30102</v>
      </c>
      <c r="I99" s="387">
        <v>120</v>
      </c>
      <c r="J99" s="388">
        <v>83101</v>
      </c>
      <c r="K99" s="389" t="s">
        <v>967</v>
      </c>
      <c r="L99" s="390" t="s">
        <v>424</v>
      </c>
      <c r="M99" s="388">
        <v>25</v>
      </c>
      <c r="N99" s="391" t="s">
        <v>481</v>
      </c>
      <c r="O99" s="395">
        <v>10</v>
      </c>
      <c r="P99" s="393">
        <v>1</v>
      </c>
      <c r="Q99" s="386">
        <v>3</v>
      </c>
      <c r="R99" s="387">
        <v>120</v>
      </c>
      <c r="S99" s="355"/>
      <c r="T99" s="355"/>
      <c r="U99" s="356">
        <v>31695</v>
      </c>
      <c r="V99" s="394"/>
    </row>
    <row r="100" spans="2:22" s="194" customFormat="1">
      <c r="B100" s="382" t="s">
        <v>276</v>
      </c>
      <c r="C100" s="344" t="s">
        <v>427</v>
      </c>
      <c r="D100" s="383">
        <v>100</v>
      </c>
      <c r="E100" s="384" t="s">
        <v>716</v>
      </c>
      <c r="F100" s="384" t="s">
        <v>717</v>
      </c>
      <c r="G100" s="385" t="s">
        <v>718</v>
      </c>
      <c r="H100" s="386">
        <v>30102</v>
      </c>
      <c r="I100" s="387">
        <v>240</v>
      </c>
      <c r="J100" s="388">
        <v>83101</v>
      </c>
      <c r="K100" s="389" t="s">
        <v>967</v>
      </c>
      <c r="L100" s="390" t="s">
        <v>424</v>
      </c>
      <c r="M100" s="388">
        <v>25</v>
      </c>
      <c r="N100" s="391" t="s">
        <v>486</v>
      </c>
      <c r="O100" s="400">
        <v>20</v>
      </c>
      <c r="P100" s="393">
        <v>1</v>
      </c>
      <c r="Q100" s="386">
        <v>3</v>
      </c>
      <c r="R100" s="387">
        <v>240</v>
      </c>
      <c r="S100" s="355"/>
      <c r="T100" s="355"/>
      <c r="U100" s="356">
        <v>36238.559999999998</v>
      </c>
      <c r="V100" s="394"/>
    </row>
    <row r="101" spans="2:22" s="194" customFormat="1">
      <c r="B101" s="382" t="s">
        <v>276</v>
      </c>
      <c r="C101" s="344" t="s">
        <v>427</v>
      </c>
      <c r="D101" s="383">
        <v>100</v>
      </c>
      <c r="E101" s="401" t="s">
        <v>719</v>
      </c>
      <c r="F101" s="401" t="s">
        <v>720</v>
      </c>
      <c r="G101" s="385" t="s">
        <v>721</v>
      </c>
      <c r="H101" s="386">
        <v>30102</v>
      </c>
      <c r="I101" s="387">
        <v>96</v>
      </c>
      <c r="J101" s="388">
        <v>83101</v>
      </c>
      <c r="K101" s="389" t="s">
        <v>967</v>
      </c>
      <c r="L101" s="390" t="s">
        <v>424</v>
      </c>
      <c r="M101" s="388">
        <v>25</v>
      </c>
      <c r="N101" s="402" t="s">
        <v>481</v>
      </c>
      <c r="O101" s="395">
        <v>8</v>
      </c>
      <c r="P101" s="393">
        <v>1</v>
      </c>
      <c r="Q101" s="386">
        <v>3</v>
      </c>
      <c r="R101" s="387">
        <v>96</v>
      </c>
      <c r="S101" s="355"/>
      <c r="T101" s="355"/>
      <c r="U101" s="356">
        <v>24496.35</v>
      </c>
      <c r="V101" s="394"/>
    </row>
    <row r="102" spans="2:22" s="194" customFormat="1">
      <c r="B102" s="382" t="s">
        <v>276</v>
      </c>
      <c r="C102" s="344" t="s">
        <v>427</v>
      </c>
      <c r="D102" s="383">
        <v>100</v>
      </c>
      <c r="E102" s="401" t="s">
        <v>722</v>
      </c>
      <c r="F102" s="401" t="s">
        <v>723</v>
      </c>
      <c r="G102" s="396" t="s">
        <v>724</v>
      </c>
      <c r="H102" s="386">
        <v>30102</v>
      </c>
      <c r="I102" s="387">
        <v>144</v>
      </c>
      <c r="J102" s="388">
        <v>83101</v>
      </c>
      <c r="K102" s="389" t="s">
        <v>967</v>
      </c>
      <c r="L102" s="390" t="s">
        <v>424</v>
      </c>
      <c r="M102" s="388">
        <v>25</v>
      </c>
      <c r="N102" s="391" t="s">
        <v>481</v>
      </c>
      <c r="O102" s="395">
        <v>12</v>
      </c>
      <c r="P102" s="393">
        <v>1</v>
      </c>
      <c r="Q102" s="386">
        <v>3</v>
      </c>
      <c r="R102" s="387">
        <v>144</v>
      </c>
      <c r="S102" s="355"/>
      <c r="T102" s="355"/>
      <c r="U102" s="356">
        <v>33553.68</v>
      </c>
      <c r="V102" s="394"/>
    </row>
    <row r="103" spans="2:22" s="194" customFormat="1">
      <c r="B103" s="382" t="s">
        <v>276</v>
      </c>
      <c r="C103" s="344" t="s">
        <v>427</v>
      </c>
      <c r="D103" s="383">
        <v>100</v>
      </c>
      <c r="E103" s="401" t="s">
        <v>725</v>
      </c>
      <c r="F103" s="401" t="s">
        <v>726</v>
      </c>
      <c r="G103" s="385" t="s">
        <v>727</v>
      </c>
      <c r="H103" s="386">
        <v>30102</v>
      </c>
      <c r="I103" s="387">
        <f>17*3*4</f>
        <v>204</v>
      </c>
      <c r="J103" s="388">
        <v>83101</v>
      </c>
      <c r="K103" s="389" t="s">
        <v>967</v>
      </c>
      <c r="L103" s="390" t="s">
        <v>424</v>
      </c>
      <c r="M103" s="388">
        <v>25</v>
      </c>
      <c r="N103" s="391" t="s">
        <v>481</v>
      </c>
      <c r="O103" s="395">
        <v>17</v>
      </c>
      <c r="P103" s="393">
        <v>1</v>
      </c>
      <c r="Q103" s="386">
        <v>3</v>
      </c>
      <c r="R103" s="387">
        <f>17*3*4</f>
        <v>204</v>
      </c>
      <c r="S103" s="355"/>
      <c r="T103" s="355"/>
      <c r="U103" s="356">
        <v>46083.68</v>
      </c>
      <c r="V103" s="394"/>
    </row>
    <row r="104" spans="2:22" s="194" customFormat="1">
      <c r="B104" s="382" t="s">
        <v>276</v>
      </c>
      <c r="C104" s="344" t="s">
        <v>427</v>
      </c>
      <c r="D104" s="383">
        <v>100</v>
      </c>
      <c r="E104" s="401" t="s">
        <v>728</v>
      </c>
      <c r="F104" s="401" t="s">
        <v>729</v>
      </c>
      <c r="G104" s="385" t="s">
        <v>730</v>
      </c>
      <c r="H104" s="386">
        <v>30102</v>
      </c>
      <c r="I104" s="387">
        <f>15*3*4</f>
        <v>180</v>
      </c>
      <c r="J104" s="388">
        <v>83101</v>
      </c>
      <c r="K104" s="389" t="s">
        <v>967</v>
      </c>
      <c r="L104" s="390" t="s">
        <v>424</v>
      </c>
      <c r="M104" s="388">
        <v>25</v>
      </c>
      <c r="N104" s="391" t="s">
        <v>481</v>
      </c>
      <c r="O104" s="395">
        <v>15</v>
      </c>
      <c r="P104" s="393">
        <v>1</v>
      </c>
      <c r="Q104" s="386">
        <v>3</v>
      </c>
      <c r="R104" s="387">
        <f>15*3*4</f>
        <v>180</v>
      </c>
      <c r="S104" s="355"/>
      <c r="T104" s="355"/>
      <c r="U104" s="356">
        <v>45614.18</v>
      </c>
      <c r="V104" s="394"/>
    </row>
    <row r="105" spans="2:22" s="194" customFormat="1">
      <c r="B105" s="382" t="s">
        <v>276</v>
      </c>
      <c r="C105" s="344" t="s">
        <v>427</v>
      </c>
      <c r="D105" s="383">
        <v>200</v>
      </c>
      <c r="E105" s="401" t="s">
        <v>731</v>
      </c>
      <c r="F105" s="401" t="s">
        <v>732</v>
      </c>
      <c r="G105" s="385" t="s">
        <v>733</v>
      </c>
      <c r="H105" s="386">
        <v>30102</v>
      </c>
      <c r="I105" s="387">
        <v>144</v>
      </c>
      <c r="J105" s="388">
        <v>83101</v>
      </c>
      <c r="K105" s="389" t="s">
        <v>967</v>
      </c>
      <c r="L105" s="390" t="s">
        <v>424</v>
      </c>
      <c r="M105" s="388">
        <v>25</v>
      </c>
      <c r="N105" s="391" t="s">
        <v>481</v>
      </c>
      <c r="O105" s="392">
        <v>12</v>
      </c>
      <c r="P105" s="393">
        <v>1</v>
      </c>
      <c r="Q105" s="386">
        <v>3</v>
      </c>
      <c r="R105" s="387">
        <v>144</v>
      </c>
      <c r="S105" s="355"/>
      <c r="T105" s="355"/>
      <c r="U105" s="356">
        <v>42247.27</v>
      </c>
      <c r="V105" s="394"/>
    </row>
    <row r="106" spans="2:22" s="194" customFormat="1">
      <c r="B106" s="382" t="s">
        <v>276</v>
      </c>
      <c r="C106" s="344" t="s">
        <v>427</v>
      </c>
      <c r="D106" s="383">
        <v>100</v>
      </c>
      <c r="E106" s="401" t="s">
        <v>734</v>
      </c>
      <c r="F106" s="401" t="s">
        <v>735</v>
      </c>
      <c r="G106" s="385" t="s">
        <v>736</v>
      </c>
      <c r="H106" s="386">
        <v>30102</v>
      </c>
      <c r="I106" s="387">
        <v>180</v>
      </c>
      <c r="J106" s="388">
        <v>83101</v>
      </c>
      <c r="K106" s="389" t="s">
        <v>967</v>
      </c>
      <c r="L106" s="390" t="s">
        <v>424</v>
      </c>
      <c r="M106" s="388">
        <v>25</v>
      </c>
      <c r="N106" s="391" t="s">
        <v>481</v>
      </c>
      <c r="O106" s="400">
        <v>15</v>
      </c>
      <c r="P106" s="393">
        <v>1</v>
      </c>
      <c r="Q106" s="386">
        <v>3</v>
      </c>
      <c r="R106" s="387">
        <v>180</v>
      </c>
      <c r="S106" s="355"/>
      <c r="T106" s="355"/>
      <c r="U106" s="356">
        <v>45138.879999999997</v>
      </c>
      <c r="V106" s="394"/>
    </row>
    <row r="107" spans="2:22" s="194" customFormat="1">
      <c r="B107" s="382" t="s">
        <v>276</v>
      </c>
      <c r="C107" s="344" t="s">
        <v>427</v>
      </c>
      <c r="D107" s="382">
        <v>200</v>
      </c>
      <c r="E107" s="401" t="s">
        <v>737</v>
      </c>
      <c r="F107" s="401" t="s">
        <v>738</v>
      </c>
      <c r="G107" s="396" t="s">
        <v>739</v>
      </c>
      <c r="H107" s="386">
        <v>30102</v>
      </c>
      <c r="I107" s="387">
        <f>3*3*4</f>
        <v>36</v>
      </c>
      <c r="J107" s="388">
        <v>83101</v>
      </c>
      <c r="K107" s="389" t="s">
        <v>967</v>
      </c>
      <c r="L107" s="390" t="s">
        <v>424</v>
      </c>
      <c r="M107" s="388">
        <v>25</v>
      </c>
      <c r="N107" s="391" t="s">
        <v>481</v>
      </c>
      <c r="O107" s="395">
        <v>3</v>
      </c>
      <c r="P107" s="393">
        <v>1</v>
      </c>
      <c r="Q107" s="386">
        <v>3</v>
      </c>
      <c r="R107" s="387">
        <f>3*3*4</f>
        <v>36</v>
      </c>
      <c r="S107" s="355"/>
      <c r="T107" s="355"/>
      <c r="U107" s="356">
        <v>10823.02</v>
      </c>
      <c r="V107" s="394"/>
    </row>
    <row r="108" spans="2:22" s="194" customFormat="1">
      <c r="B108" s="382" t="s">
        <v>276</v>
      </c>
      <c r="C108" s="344" t="s">
        <v>427</v>
      </c>
      <c r="D108" s="383">
        <v>123</v>
      </c>
      <c r="E108" s="401" t="s">
        <v>559</v>
      </c>
      <c r="F108" s="401" t="s">
        <v>560</v>
      </c>
      <c r="G108" s="385" t="s">
        <v>561</v>
      </c>
      <c r="H108" s="386">
        <v>30102</v>
      </c>
      <c r="I108" s="387">
        <v>180</v>
      </c>
      <c r="J108" s="388">
        <v>83101</v>
      </c>
      <c r="K108" s="389" t="s">
        <v>967</v>
      </c>
      <c r="L108" s="390" t="s">
        <v>424</v>
      </c>
      <c r="M108" s="388">
        <v>25</v>
      </c>
      <c r="N108" s="391" t="s">
        <v>486</v>
      </c>
      <c r="O108" s="395">
        <v>15</v>
      </c>
      <c r="P108" s="393">
        <v>1</v>
      </c>
      <c r="Q108" s="386">
        <v>3</v>
      </c>
      <c r="R108" s="387">
        <v>180</v>
      </c>
      <c r="S108" s="355"/>
      <c r="T108" s="355"/>
      <c r="U108" s="356">
        <v>47223.5</v>
      </c>
      <c r="V108" s="394"/>
    </row>
    <row r="109" spans="2:22" s="194" customFormat="1">
      <c r="B109" s="382" t="s">
        <v>276</v>
      </c>
      <c r="C109" s="344" t="s">
        <v>427</v>
      </c>
      <c r="D109" s="383">
        <v>200</v>
      </c>
      <c r="E109" s="401" t="s">
        <v>566</v>
      </c>
      <c r="F109" s="401" t="s">
        <v>567</v>
      </c>
      <c r="G109" s="385" t="s">
        <v>568</v>
      </c>
      <c r="H109" s="386">
        <v>30102</v>
      </c>
      <c r="I109" s="387">
        <v>240</v>
      </c>
      <c r="J109" s="388">
        <v>83101</v>
      </c>
      <c r="K109" s="389" t="s">
        <v>967</v>
      </c>
      <c r="L109" s="390" t="s">
        <v>424</v>
      </c>
      <c r="M109" s="388">
        <v>25</v>
      </c>
      <c r="N109" s="391" t="s">
        <v>481</v>
      </c>
      <c r="O109" s="395">
        <v>20</v>
      </c>
      <c r="P109" s="393">
        <v>1</v>
      </c>
      <c r="Q109" s="386">
        <v>3</v>
      </c>
      <c r="R109" s="387">
        <v>240</v>
      </c>
      <c r="S109" s="355"/>
      <c r="T109" s="355"/>
      <c r="U109" s="356">
        <v>44809.34</v>
      </c>
      <c r="V109" s="394"/>
    </row>
    <row r="110" spans="2:22" s="194" customFormat="1">
      <c r="B110" s="382" t="s">
        <v>276</v>
      </c>
      <c r="C110" s="344" t="s">
        <v>427</v>
      </c>
      <c r="D110" s="383">
        <v>200</v>
      </c>
      <c r="E110" s="401" t="s">
        <v>740</v>
      </c>
      <c r="F110" s="401" t="s">
        <v>741</v>
      </c>
      <c r="G110" s="385" t="s">
        <v>742</v>
      </c>
      <c r="H110" s="386">
        <v>30102</v>
      </c>
      <c r="I110" s="387">
        <v>144</v>
      </c>
      <c r="J110" s="388">
        <v>83101</v>
      </c>
      <c r="K110" s="389" t="s">
        <v>967</v>
      </c>
      <c r="L110" s="390" t="s">
        <v>424</v>
      </c>
      <c r="M110" s="388">
        <v>25</v>
      </c>
      <c r="N110" s="391" t="s">
        <v>481</v>
      </c>
      <c r="O110" s="395">
        <v>12</v>
      </c>
      <c r="P110" s="393">
        <v>1</v>
      </c>
      <c r="Q110" s="386">
        <v>3</v>
      </c>
      <c r="R110" s="387">
        <v>144</v>
      </c>
      <c r="S110" s="355"/>
      <c r="T110" s="355"/>
      <c r="U110" s="356">
        <v>48610.5</v>
      </c>
      <c r="V110" s="394"/>
    </row>
    <row r="111" spans="2:22" s="194" customFormat="1">
      <c r="B111" s="382" t="s">
        <v>276</v>
      </c>
      <c r="C111" s="344" t="s">
        <v>427</v>
      </c>
      <c r="D111" s="383">
        <v>200</v>
      </c>
      <c r="E111" s="401" t="s">
        <v>743</v>
      </c>
      <c r="F111" s="401" t="s">
        <v>744</v>
      </c>
      <c r="G111" s="385" t="s">
        <v>745</v>
      </c>
      <c r="H111" s="386">
        <v>30102</v>
      </c>
      <c r="I111" s="387">
        <f>19*3*4</f>
        <v>228</v>
      </c>
      <c r="J111" s="388">
        <v>83101</v>
      </c>
      <c r="K111" s="403" t="s">
        <v>967</v>
      </c>
      <c r="L111" s="390" t="s">
        <v>424</v>
      </c>
      <c r="M111" s="388">
        <v>25</v>
      </c>
      <c r="N111" s="402" t="s">
        <v>481</v>
      </c>
      <c r="O111" s="395">
        <v>19</v>
      </c>
      <c r="P111" s="388">
        <v>1</v>
      </c>
      <c r="Q111" s="386">
        <v>3</v>
      </c>
      <c r="R111" s="387">
        <f>19*3*4</f>
        <v>228</v>
      </c>
      <c r="S111" s="355"/>
      <c r="T111" s="355"/>
      <c r="U111" s="356">
        <v>52658.13</v>
      </c>
      <c r="V111" s="394"/>
    </row>
    <row r="112" spans="2:22" s="194" customFormat="1">
      <c r="B112" s="382" t="s">
        <v>276</v>
      </c>
      <c r="C112" s="344" t="s">
        <v>427</v>
      </c>
      <c r="D112" s="383">
        <v>100</v>
      </c>
      <c r="E112" s="391" t="s">
        <v>746</v>
      </c>
      <c r="F112" s="391" t="s">
        <v>747</v>
      </c>
      <c r="G112" s="396" t="s">
        <v>748</v>
      </c>
      <c r="H112" s="386">
        <v>30102</v>
      </c>
      <c r="I112" s="387">
        <f>16*3*4</f>
        <v>192</v>
      </c>
      <c r="J112" s="388">
        <v>83101</v>
      </c>
      <c r="K112" s="403" t="s">
        <v>967</v>
      </c>
      <c r="L112" s="390" t="s">
        <v>424</v>
      </c>
      <c r="M112" s="388">
        <v>25</v>
      </c>
      <c r="N112" s="402" t="s">
        <v>486</v>
      </c>
      <c r="O112" s="395">
        <v>16</v>
      </c>
      <c r="P112" s="388">
        <v>1</v>
      </c>
      <c r="Q112" s="386">
        <v>3</v>
      </c>
      <c r="R112" s="387">
        <f>16*3*4</f>
        <v>192</v>
      </c>
      <c r="S112" s="355"/>
      <c r="T112" s="355"/>
      <c r="U112" s="356">
        <v>39227.040000000001</v>
      </c>
      <c r="V112" s="394"/>
    </row>
    <row r="113" spans="2:22" s="194" customFormat="1">
      <c r="B113" s="382" t="s">
        <v>276</v>
      </c>
      <c r="C113" s="344" t="s">
        <v>427</v>
      </c>
      <c r="D113" s="382">
        <v>100</v>
      </c>
      <c r="E113" s="401" t="s">
        <v>749</v>
      </c>
      <c r="F113" s="401" t="s">
        <v>750</v>
      </c>
      <c r="G113" s="396" t="s">
        <v>751</v>
      </c>
      <c r="H113" s="386">
        <v>30102</v>
      </c>
      <c r="I113" s="387">
        <v>120</v>
      </c>
      <c r="J113" s="382">
        <v>83101</v>
      </c>
      <c r="K113" s="383" t="s">
        <v>967</v>
      </c>
      <c r="L113" s="383" t="s">
        <v>424</v>
      </c>
      <c r="M113" s="382">
        <v>25</v>
      </c>
      <c r="N113" s="398" t="s">
        <v>481</v>
      </c>
      <c r="O113" s="404">
        <v>10</v>
      </c>
      <c r="P113" s="382">
        <v>1</v>
      </c>
      <c r="Q113" s="382">
        <v>3</v>
      </c>
      <c r="R113" s="387">
        <v>120</v>
      </c>
      <c r="S113" s="355"/>
      <c r="T113" s="355"/>
      <c r="U113" s="356">
        <v>34363.1</v>
      </c>
      <c r="V113" s="394"/>
    </row>
    <row r="114" spans="2:22" s="194" customFormat="1">
      <c r="B114" s="382" t="s">
        <v>276</v>
      </c>
      <c r="C114" s="344" t="s">
        <v>427</v>
      </c>
      <c r="D114" s="383">
        <v>100</v>
      </c>
      <c r="E114" s="401" t="s">
        <v>752</v>
      </c>
      <c r="F114" s="401" t="s">
        <v>753</v>
      </c>
      <c r="G114" s="385" t="s">
        <v>754</v>
      </c>
      <c r="H114" s="386">
        <v>30102</v>
      </c>
      <c r="I114" s="387">
        <f>9*3*4</f>
        <v>108</v>
      </c>
      <c r="J114" s="388">
        <v>83101</v>
      </c>
      <c r="K114" s="389" t="s">
        <v>967</v>
      </c>
      <c r="L114" s="390" t="s">
        <v>424</v>
      </c>
      <c r="M114" s="388">
        <v>25</v>
      </c>
      <c r="N114" s="391" t="s">
        <v>486</v>
      </c>
      <c r="O114" s="400">
        <v>9</v>
      </c>
      <c r="P114" s="388">
        <v>1</v>
      </c>
      <c r="Q114" s="386">
        <v>3</v>
      </c>
      <c r="R114" s="387">
        <f>9*3*4</f>
        <v>108</v>
      </c>
      <c r="S114" s="355"/>
      <c r="T114" s="355"/>
      <c r="U114" s="356">
        <v>37716.11</v>
      </c>
      <c r="V114" s="394"/>
    </row>
    <row r="115" spans="2:22" s="194" customFormat="1">
      <c r="B115" s="382" t="s">
        <v>276</v>
      </c>
      <c r="C115" s="344" t="s">
        <v>427</v>
      </c>
      <c r="D115" s="383">
        <v>200</v>
      </c>
      <c r="E115" s="329" t="s">
        <v>755</v>
      </c>
      <c r="F115" s="329" t="s">
        <v>756</v>
      </c>
      <c r="G115" s="346" t="s">
        <v>757</v>
      </c>
      <c r="H115" s="386">
        <v>30102</v>
      </c>
      <c r="I115" s="387">
        <v>120</v>
      </c>
      <c r="J115" s="388">
        <v>83101</v>
      </c>
      <c r="K115" s="389" t="s">
        <v>967</v>
      </c>
      <c r="L115" s="390" t="s">
        <v>424</v>
      </c>
      <c r="M115" s="388">
        <v>25</v>
      </c>
      <c r="N115" s="391" t="s">
        <v>484</v>
      </c>
      <c r="O115" s="395">
        <v>10</v>
      </c>
      <c r="P115" s="388">
        <v>1</v>
      </c>
      <c r="Q115" s="386">
        <v>3</v>
      </c>
      <c r="R115" s="387">
        <v>120</v>
      </c>
      <c r="S115" s="355"/>
      <c r="T115" s="355"/>
      <c r="U115" s="356">
        <v>13609.14</v>
      </c>
      <c r="V115" s="394"/>
    </row>
    <row r="116" spans="2:22" s="194" customFormat="1">
      <c r="B116" s="382" t="s">
        <v>276</v>
      </c>
      <c r="C116" s="344" t="s">
        <v>427</v>
      </c>
      <c r="D116" s="374">
        <v>100</v>
      </c>
      <c r="E116" s="363" t="s">
        <v>758</v>
      </c>
      <c r="F116" s="363" t="s">
        <v>759</v>
      </c>
      <c r="G116" s="378" t="s">
        <v>760</v>
      </c>
      <c r="H116" s="355">
        <v>30102</v>
      </c>
      <c r="I116" s="387">
        <v>204</v>
      </c>
      <c r="J116" s="349">
        <v>83101</v>
      </c>
      <c r="K116" s="405" t="s">
        <v>967</v>
      </c>
      <c r="L116" s="351" t="s">
        <v>424</v>
      </c>
      <c r="M116" s="349">
        <v>25</v>
      </c>
      <c r="N116" s="406" t="s">
        <v>484</v>
      </c>
      <c r="O116" s="379">
        <v>17</v>
      </c>
      <c r="P116" s="349">
        <v>1</v>
      </c>
      <c r="Q116" s="355">
        <v>3</v>
      </c>
      <c r="R116" s="387">
        <v>204</v>
      </c>
      <c r="S116" s="355"/>
      <c r="T116" s="355"/>
      <c r="U116" s="372">
        <v>33569.129999999997</v>
      </c>
      <c r="V116" s="357"/>
    </row>
    <row r="117" spans="2:22" s="194" customFormat="1">
      <c r="B117" s="397" t="s">
        <v>276</v>
      </c>
      <c r="C117" s="344" t="s">
        <v>427</v>
      </c>
      <c r="D117" s="382">
        <v>100</v>
      </c>
      <c r="E117" s="401" t="s">
        <v>761</v>
      </c>
      <c r="F117" s="401" t="s">
        <v>762</v>
      </c>
      <c r="G117" s="385" t="s">
        <v>763</v>
      </c>
      <c r="H117" s="386">
        <v>30102</v>
      </c>
      <c r="I117" s="387">
        <v>144</v>
      </c>
      <c r="J117" s="388">
        <v>83101</v>
      </c>
      <c r="K117" s="389" t="s">
        <v>967</v>
      </c>
      <c r="L117" s="390" t="s">
        <v>424</v>
      </c>
      <c r="M117" s="388">
        <v>25</v>
      </c>
      <c r="N117" s="402" t="s">
        <v>481</v>
      </c>
      <c r="O117" s="407">
        <v>12</v>
      </c>
      <c r="P117" s="388">
        <v>1</v>
      </c>
      <c r="Q117" s="386">
        <v>3</v>
      </c>
      <c r="R117" s="387">
        <v>144</v>
      </c>
      <c r="S117" s="355"/>
      <c r="T117" s="355"/>
      <c r="U117" s="356">
        <v>33261.32</v>
      </c>
      <c r="V117" s="394"/>
    </row>
    <row r="118" spans="2:22" s="194" customFormat="1">
      <c r="B118" s="397" t="s">
        <v>276</v>
      </c>
      <c r="C118" s="344" t="s">
        <v>427</v>
      </c>
      <c r="D118" s="382">
        <v>100</v>
      </c>
      <c r="E118" s="401" t="s">
        <v>764</v>
      </c>
      <c r="F118" s="401" t="s">
        <v>765</v>
      </c>
      <c r="G118" s="385" t="s">
        <v>766</v>
      </c>
      <c r="H118" s="386">
        <v>30102</v>
      </c>
      <c r="I118" s="387">
        <f>7*3*4</f>
        <v>84</v>
      </c>
      <c r="J118" s="388">
        <v>83101</v>
      </c>
      <c r="K118" s="389" t="s">
        <v>967</v>
      </c>
      <c r="L118" s="390" t="s">
        <v>424</v>
      </c>
      <c r="M118" s="388">
        <v>25</v>
      </c>
      <c r="N118" s="402" t="s">
        <v>481</v>
      </c>
      <c r="O118" s="407">
        <v>7</v>
      </c>
      <c r="P118" s="388">
        <v>1</v>
      </c>
      <c r="Q118" s="386">
        <v>3</v>
      </c>
      <c r="R118" s="387">
        <f>7*3*4</f>
        <v>84</v>
      </c>
      <c r="S118" s="355"/>
      <c r="T118" s="355"/>
      <c r="U118" s="356">
        <v>31886.58</v>
      </c>
      <c r="V118" s="394"/>
    </row>
    <row r="119" spans="2:22" s="194" customFormat="1">
      <c r="B119" s="397" t="s">
        <v>276</v>
      </c>
      <c r="C119" s="344" t="s">
        <v>427</v>
      </c>
      <c r="D119" s="382">
        <v>100</v>
      </c>
      <c r="E119" s="401" t="s">
        <v>767</v>
      </c>
      <c r="F119" s="401" t="s">
        <v>768</v>
      </c>
      <c r="G119" s="385" t="s">
        <v>769</v>
      </c>
      <c r="H119" s="386">
        <v>30102</v>
      </c>
      <c r="I119" s="387">
        <f>14*3*4</f>
        <v>168</v>
      </c>
      <c r="J119" s="388">
        <v>83101</v>
      </c>
      <c r="K119" s="389" t="s">
        <v>967</v>
      </c>
      <c r="L119" s="390" t="s">
        <v>424</v>
      </c>
      <c r="M119" s="388">
        <v>25</v>
      </c>
      <c r="N119" s="402" t="s">
        <v>481</v>
      </c>
      <c r="O119" s="407">
        <v>14</v>
      </c>
      <c r="P119" s="388">
        <v>1</v>
      </c>
      <c r="Q119" s="386">
        <v>3</v>
      </c>
      <c r="R119" s="387">
        <f>14*3*4</f>
        <v>168</v>
      </c>
      <c r="S119" s="355"/>
      <c r="T119" s="355"/>
      <c r="U119" s="356">
        <v>40241.300000000003</v>
      </c>
      <c r="V119" s="394"/>
    </row>
    <row r="120" spans="2:22" s="194" customFormat="1">
      <c r="B120" s="397" t="s">
        <v>276</v>
      </c>
      <c r="C120" s="344" t="s">
        <v>427</v>
      </c>
      <c r="D120" s="382">
        <v>200</v>
      </c>
      <c r="E120" s="401" t="s">
        <v>770</v>
      </c>
      <c r="F120" s="401" t="s">
        <v>771</v>
      </c>
      <c r="G120" s="385" t="s">
        <v>772</v>
      </c>
      <c r="H120" s="386">
        <v>30102</v>
      </c>
      <c r="I120" s="387">
        <f>11*3*4</f>
        <v>132</v>
      </c>
      <c r="J120" s="388">
        <v>83101</v>
      </c>
      <c r="K120" s="389" t="s">
        <v>967</v>
      </c>
      <c r="L120" s="390" t="s">
        <v>424</v>
      </c>
      <c r="M120" s="388">
        <v>25</v>
      </c>
      <c r="N120" s="402" t="s">
        <v>486</v>
      </c>
      <c r="O120" s="407">
        <v>11</v>
      </c>
      <c r="P120" s="388">
        <v>1</v>
      </c>
      <c r="Q120" s="386">
        <v>3</v>
      </c>
      <c r="R120" s="387">
        <f>11*3*4</f>
        <v>132</v>
      </c>
      <c r="S120" s="355"/>
      <c r="T120" s="355"/>
      <c r="U120" s="356">
        <v>31028.57</v>
      </c>
      <c r="V120" s="394"/>
    </row>
    <row r="121" spans="2:22" s="194" customFormat="1">
      <c r="B121" s="397" t="s">
        <v>276</v>
      </c>
      <c r="C121" s="344" t="s">
        <v>427</v>
      </c>
      <c r="D121" s="382">
        <v>200</v>
      </c>
      <c r="E121" s="401" t="s">
        <v>773</v>
      </c>
      <c r="F121" s="401" t="s">
        <v>774</v>
      </c>
      <c r="G121" s="385" t="s">
        <v>775</v>
      </c>
      <c r="H121" s="386">
        <v>30102</v>
      </c>
      <c r="I121" s="387">
        <f>18*3*4</f>
        <v>216</v>
      </c>
      <c r="J121" s="388">
        <v>83101</v>
      </c>
      <c r="K121" s="389" t="s">
        <v>967</v>
      </c>
      <c r="L121" s="390" t="s">
        <v>424</v>
      </c>
      <c r="M121" s="388">
        <v>25</v>
      </c>
      <c r="N121" s="346" t="s">
        <v>481</v>
      </c>
      <c r="O121" s="404">
        <v>18</v>
      </c>
      <c r="P121" s="388">
        <v>1</v>
      </c>
      <c r="Q121" s="386">
        <v>3</v>
      </c>
      <c r="R121" s="387">
        <f>18*3*4</f>
        <v>216</v>
      </c>
      <c r="S121" s="355"/>
      <c r="T121" s="355"/>
      <c r="U121" s="356">
        <v>46964.79</v>
      </c>
      <c r="V121" s="394"/>
    </row>
    <row r="122" spans="2:22" s="194" customFormat="1">
      <c r="B122" s="397" t="s">
        <v>276</v>
      </c>
      <c r="C122" s="344" t="s">
        <v>427</v>
      </c>
      <c r="D122" s="382">
        <v>200</v>
      </c>
      <c r="E122" s="401" t="s">
        <v>776</v>
      </c>
      <c r="F122" s="401" t="s">
        <v>777</v>
      </c>
      <c r="G122" s="385" t="s">
        <v>778</v>
      </c>
      <c r="H122" s="386">
        <v>30102</v>
      </c>
      <c r="I122" s="387">
        <v>240</v>
      </c>
      <c r="J122" s="388">
        <v>83101</v>
      </c>
      <c r="K122" s="389" t="s">
        <v>967</v>
      </c>
      <c r="L122" s="390" t="s">
        <v>424</v>
      </c>
      <c r="M122" s="388">
        <v>25</v>
      </c>
      <c r="N122" s="402" t="s">
        <v>481</v>
      </c>
      <c r="O122" s="407">
        <v>20</v>
      </c>
      <c r="P122" s="388">
        <v>1</v>
      </c>
      <c r="Q122" s="386">
        <v>3</v>
      </c>
      <c r="R122" s="387">
        <v>240</v>
      </c>
      <c r="S122" s="355"/>
      <c r="T122" s="355"/>
      <c r="U122" s="356">
        <v>47210.400000000001</v>
      </c>
      <c r="V122" s="394"/>
    </row>
    <row r="123" spans="2:22" s="194" customFormat="1">
      <c r="B123" s="397" t="s">
        <v>276</v>
      </c>
      <c r="C123" s="344" t="s">
        <v>427</v>
      </c>
      <c r="D123" s="382">
        <v>200</v>
      </c>
      <c r="E123" s="401" t="s">
        <v>779</v>
      </c>
      <c r="F123" s="401" t="s">
        <v>780</v>
      </c>
      <c r="G123" s="385" t="s">
        <v>781</v>
      </c>
      <c r="H123" s="386">
        <v>30102</v>
      </c>
      <c r="I123" s="387">
        <v>120</v>
      </c>
      <c r="J123" s="388">
        <v>83101</v>
      </c>
      <c r="K123" s="389" t="s">
        <v>967</v>
      </c>
      <c r="L123" s="390" t="s">
        <v>424</v>
      </c>
      <c r="M123" s="388">
        <v>25</v>
      </c>
      <c r="N123" s="402" t="s">
        <v>481</v>
      </c>
      <c r="O123" s="407">
        <v>10</v>
      </c>
      <c r="P123" s="388">
        <v>1</v>
      </c>
      <c r="Q123" s="386">
        <v>3</v>
      </c>
      <c r="R123" s="387">
        <v>120</v>
      </c>
      <c r="S123" s="355"/>
      <c r="T123" s="355"/>
      <c r="U123" s="356">
        <v>11573.22</v>
      </c>
      <c r="V123" s="394"/>
    </row>
    <row r="124" spans="2:22" s="194" customFormat="1">
      <c r="B124" s="397" t="s">
        <v>276</v>
      </c>
      <c r="C124" s="344" t="s">
        <v>427</v>
      </c>
      <c r="D124" s="345">
        <v>100</v>
      </c>
      <c r="E124" s="408" t="s">
        <v>782</v>
      </c>
      <c r="F124" s="408" t="s">
        <v>783</v>
      </c>
      <c r="G124" s="396" t="s">
        <v>784</v>
      </c>
      <c r="H124" s="355">
        <v>30102</v>
      </c>
      <c r="I124" s="387">
        <v>240</v>
      </c>
      <c r="J124" s="349">
        <v>83101</v>
      </c>
      <c r="K124" s="350">
        <v>1003</v>
      </c>
      <c r="L124" s="351">
        <v>0</v>
      </c>
      <c r="M124" s="349">
        <v>25</v>
      </c>
      <c r="N124" s="406" t="s">
        <v>484</v>
      </c>
      <c r="O124" s="409">
        <v>20</v>
      </c>
      <c r="P124" s="349">
        <v>1</v>
      </c>
      <c r="Q124" s="355">
        <v>3</v>
      </c>
      <c r="R124" s="387">
        <v>240</v>
      </c>
      <c r="S124" s="355"/>
      <c r="T124" s="355"/>
      <c r="U124" s="356">
        <v>18145.47</v>
      </c>
      <c r="V124" s="357"/>
    </row>
    <row r="125" spans="2:22" s="194" customFormat="1">
      <c r="B125" s="397" t="s">
        <v>276</v>
      </c>
      <c r="C125" s="344" t="s">
        <v>427</v>
      </c>
      <c r="D125" s="382">
        <v>100</v>
      </c>
      <c r="E125" s="329" t="s">
        <v>785</v>
      </c>
      <c r="F125" s="329" t="s">
        <v>786</v>
      </c>
      <c r="G125" s="346" t="s">
        <v>787</v>
      </c>
      <c r="H125" s="386">
        <v>30102</v>
      </c>
      <c r="I125" s="387">
        <v>96</v>
      </c>
      <c r="J125" s="388">
        <v>83101</v>
      </c>
      <c r="K125" s="389" t="s">
        <v>967</v>
      </c>
      <c r="L125" s="390" t="s">
        <v>424</v>
      </c>
      <c r="M125" s="388">
        <v>25</v>
      </c>
      <c r="N125" s="402" t="s">
        <v>481</v>
      </c>
      <c r="O125" s="407">
        <v>8</v>
      </c>
      <c r="P125" s="388">
        <v>1</v>
      </c>
      <c r="Q125" s="386">
        <v>3</v>
      </c>
      <c r="R125" s="387">
        <v>96</v>
      </c>
      <c r="S125" s="355"/>
      <c r="T125" s="355"/>
      <c r="U125" s="356">
        <v>23867.09</v>
      </c>
      <c r="V125" s="394"/>
    </row>
    <row r="126" spans="2:22" s="194" customFormat="1">
      <c r="B126" s="397" t="s">
        <v>276</v>
      </c>
      <c r="C126" s="344" t="s">
        <v>427</v>
      </c>
      <c r="D126" s="382">
        <v>100</v>
      </c>
      <c r="E126" s="401" t="s">
        <v>788</v>
      </c>
      <c r="F126" s="401" t="s">
        <v>789</v>
      </c>
      <c r="G126" s="385" t="s">
        <v>790</v>
      </c>
      <c r="H126" s="355">
        <v>30102</v>
      </c>
      <c r="I126" s="387">
        <f>16*3*4</f>
        <v>192</v>
      </c>
      <c r="J126" s="349">
        <v>83101</v>
      </c>
      <c r="K126" s="405" t="s">
        <v>967</v>
      </c>
      <c r="L126" s="351" t="s">
        <v>424</v>
      </c>
      <c r="M126" s="349">
        <v>25</v>
      </c>
      <c r="N126" s="406" t="s">
        <v>481</v>
      </c>
      <c r="O126" s="410">
        <v>16</v>
      </c>
      <c r="P126" s="349">
        <v>1</v>
      </c>
      <c r="Q126" s="355">
        <v>3</v>
      </c>
      <c r="R126" s="387">
        <f>16*3*4</f>
        <v>192</v>
      </c>
      <c r="S126" s="355"/>
      <c r="T126" s="355"/>
      <c r="U126" s="356">
        <v>53809</v>
      </c>
      <c r="V126" s="394"/>
    </row>
    <row r="127" spans="2:22" s="194" customFormat="1">
      <c r="B127" s="397" t="s">
        <v>276</v>
      </c>
      <c r="C127" s="344" t="s">
        <v>427</v>
      </c>
      <c r="D127" s="345">
        <v>100</v>
      </c>
      <c r="E127" s="401" t="s">
        <v>791</v>
      </c>
      <c r="F127" s="401" t="s">
        <v>792</v>
      </c>
      <c r="G127" s="385" t="s">
        <v>793</v>
      </c>
      <c r="H127" s="355">
        <v>30102</v>
      </c>
      <c r="I127" s="387">
        <f>15*3*4</f>
        <v>180</v>
      </c>
      <c r="J127" s="349">
        <v>83101</v>
      </c>
      <c r="K127" s="405">
        <v>1003</v>
      </c>
      <c r="L127" s="351" t="s">
        <v>424</v>
      </c>
      <c r="M127" s="349">
        <v>25</v>
      </c>
      <c r="N127" s="406" t="s">
        <v>481</v>
      </c>
      <c r="O127" s="407">
        <v>15</v>
      </c>
      <c r="P127" s="349">
        <v>1</v>
      </c>
      <c r="Q127" s="355">
        <v>3</v>
      </c>
      <c r="R127" s="387">
        <f>15*3*4</f>
        <v>180</v>
      </c>
      <c r="S127" s="355"/>
      <c r="T127" s="355"/>
      <c r="U127" s="356">
        <v>48761.760000000002</v>
      </c>
      <c r="V127" s="394"/>
    </row>
    <row r="128" spans="2:22" s="194" customFormat="1">
      <c r="B128" s="397" t="s">
        <v>276</v>
      </c>
      <c r="C128" s="344" t="s">
        <v>427</v>
      </c>
      <c r="D128" s="382">
        <v>100</v>
      </c>
      <c r="E128" s="401" t="s">
        <v>794</v>
      </c>
      <c r="F128" s="401" t="s">
        <v>795</v>
      </c>
      <c r="G128" s="385" t="s">
        <v>796</v>
      </c>
      <c r="H128" s="386">
        <v>30102</v>
      </c>
      <c r="I128" s="387">
        <v>192</v>
      </c>
      <c r="J128" s="388">
        <v>83101</v>
      </c>
      <c r="K128" s="389" t="s">
        <v>967</v>
      </c>
      <c r="L128" s="351" t="s">
        <v>424</v>
      </c>
      <c r="M128" s="388">
        <v>25</v>
      </c>
      <c r="N128" s="402" t="s">
        <v>481</v>
      </c>
      <c r="O128" s="407">
        <v>16</v>
      </c>
      <c r="P128" s="388">
        <v>1</v>
      </c>
      <c r="Q128" s="386">
        <v>3</v>
      </c>
      <c r="R128" s="387">
        <v>192</v>
      </c>
      <c r="S128" s="355"/>
      <c r="T128" s="355"/>
      <c r="U128" s="356">
        <v>45839.199999999997</v>
      </c>
      <c r="V128" s="394"/>
    </row>
    <row r="129" spans="2:22" s="194" customFormat="1">
      <c r="B129" s="397" t="s">
        <v>276</v>
      </c>
      <c r="C129" s="344" t="s">
        <v>427</v>
      </c>
      <c r="D129" s="382">
        <v>200</v>
      </c>
      <c r="E129" s="401" t="s">
        <v>797</v>
      </c>
      <c r="F129" s="401" t="s">
        <v>798</v>
      </c>
      <c r="G129" s="385" t="s">
        <v>799</v>
      </c>
      <c r="H129" s="386">
        <v>30102</v>
      </c>
      <c r="I129" s="387">
        <v>240</v>
      </c>
      <c r="J129" s="388">
        <v>83101</v>
      </c>
      <c r="K129" s="389" t="s">
        <v>967</v>
      </c>
      <c r="L129" s="351" t="s">
        <v>424</v>
      </c>
      <c r="M129" s="388">
        <v>25</v>
      </c>
      <c r="N129" s="402" t="s">
        <v>481</v>
      </c>
      <c r="O129" s="407">
        <v>20</v>
      </c>
      <c r="P129" s="388">
        <v>1</v>
      </c>
      <c r="Q129" s="386">
        <v>3</v>
      </c>
      <c r="R129" s="387">
        <v>240</v>
      </c>
      <c r="S129" s="355"/>
      <c r="T129" s="355"/>
      <c r="U129" s="356">
        <v>52160.85</v>
      </c>
      <c r="V129" s="394"/>
    </row>
    <row r="130" spans="2:22" s="194" customFormat="1">
      <c r="B130" s="397" t="s">
        <v>276</v>
      </c>
      <c r="C130" s="344" t="s">
        <v>427</v>
      </c>
      <c r="D130" s="382">
        <v>100</v>
      </c>
      <c r="E130" s="329" t="s">
        <v>800</v>
      </c>
      <c r="F130" s="329" t="s">
        <v>801</v>
      </c>
      <c r="G130" s="346" t="s">
        <v>802</v>
      </c>
      <c r="H130" s="386">
        <v>30102</v>
      </c>
      <c r="I130" s="387">
        <f>15*3*4</f>
        <v>180</v>
      </c>
      <c r="J130" s="388">
        <v>83101</v>
      </c>
      <c r="K130" s="389" t="s">
        <v>967</v>
      </c>
      <c r="L130" s="351" t="s">
        <v>424</v>
      </c>
      <c r="M130" s="388">
        <v>25</v>
      </c>
      <c r="N130" s="402" t="s">
        <v>481</v>
      </c>
      <c r="O130" s="407">
        <v>15</v>
      </c>
      <c r="P130" s="388">
        <v>1</v>
      </c>
      <c r="Q130" s="386">
        <v>3</v>
      </c>
      <c r="R130" s="387">
        <f>15*3*4</f>
        <v>180</v>
      </c>
      <c r="S130" s="355"/>
      <c r="T130" s="355"/>
      <c r="U130" s="356">
        <v>47039.06</v>
      </c>
      <c r="V130" s="394"/>
    </row>
    <row r="131" spans="2:22" s="194" customFormat="1">
      <c r="B131" s="397" t="s">
        <v>276</v>
      </c>
      <c r="C131" s="411" t="s">
        <v>427</v>
      </c>
      <c r="D131" s="382">
        <v>100</v>
      </c>
      <c r="E131" s="412" t="s">
        <v>803</v>
      </c>
      <c r="F131" s="412" t="s">
        <v>804</v>
      </c>
      <c r="G131" s="364" t="s">
        <v>805</v>
      </c>
      <c r="H131" s="386">
        <v>30102</v>
      </c>
      <c r="I131" s="387">
        <v>180</v>
      </c>
      <c r="J131" s="388">
        <v>83101</v>
      </c>
      <c r="K131" s="389">
        <v>1003</v>
      </c>
      <c r="L131" s="390" t="s">
        <v>424</v>
      </c>
      <c r="M131" s="388">
        <v>25</v>
      </c>
      <c r="N131" s="402" t="s">
        <v>481</v>
      </c>
      <c r="O131" s="413">
        <v>15</v>
      </c>
      <c r="P131" s="388">
        <v>1</v>
      </c>
      <c r="Q131" s="386">
        <v>3</v>
      </c>
      <c r="R131" s="387">
        <v>180</v>
      </c>
      <c r="S131" s="386"/>
      <c r="T131" s="386"/>
      <c r="U131" s="370">
        <v>46757.29</v>
      </c>
      <c r="V131" s="394"/>
    </row>
    <row r="132" spans="2:22" s="194" customFormat="1">
      <c r="B132" s="397" t="s">
        <v>276</v>
      </c>
      <c r="C132" s="344" t="s">
        <v>427</v>
      </c>
      <c r="D132" s="382">
        <v>100</v>
      </c>
      <c r="E132" s="401" t="s">
        <v>806</v>
      </c>
      <c r="F132" s="401" t="s">
        <v>807</v>
      </c>
      <c r="G132" s="385" t="s">
        <v>808</v>
      </c>
      <c r="H132" s="386">
        <v>30102</v>
      </c>
      <c r="I132" s="387">
        <f>12*3*4</f>
        <v>144</v>
      </c>
      <c r="J132" s="388">
        <v>83101</v>
      </c>
      <c r="K132" s="389" t="s">
        <v>967</v>
      </c>
      <c r="L132" s="351" t="s">
        <v>424</v>
      </c>
      <c r="M132" s="388">
        <v>25</v>
      </c>
      <c r="N132" s="402" t="s">
        <v>481</v>
      </c>
      <c r="O132" s="407">
        <v>12</v>
      </c>
      <c r="P132" s="388">
        <v>1</v>
      </c>
      <c r="Q132" s="386">
        <v>3</v>
      </c>
      <c r="R132" s="387">
        <f>12*3*4</f>
        <v>144</v>
      </c>
      <c r="S132" s="355"/>
      <c r="T132" s="355"/>
      <c r="U132" s="356">
        <v>35019.5</v>
      </c>
      <c r="V132" s="394"/>
    </row>
    <row r="133" spans="2:22" s="194" customFormat="1">
      <c r="B133" s="397" t="s">
        <v>276</v>
      </c>
      <c r="C133" s="344" t="s">
        <v>427</v>
      </c>
      <c r="D133" s="382">
        <v>100</v>
      </c>
      <c r="E133" s="401" t="s">
        <v>809</v>
      </c>
      <c r="F133" s="401" t="s">
        <v>810</v>
      </c>
      <c r="G133" s="385" t="s">
        <v>811</v>
      </c>
      <c r="H133" s="386">
        <v>30102</v>
      </c>
      <c r="I133" s="387">
        <f>9*3*4</f>
        <v>108</v>
      </c>
      <c r="J133" s="388">
        <v>83101</v>
      </c>
      <c r="K133" s="389" t="s">
        <v>967</v>
      </c>
      <c r="L133" s="351" t="s">
        <v>424</v>
      </c>
      <c r="M133" s="388">
        <v>25</v>
      </c>
      <c r="N133" s="402" t="s">
        <v>484</v>
      </c>
      <c r="O133" s="407">
        <v>9</v>
      </c>
      <c r="P133" s="388">
        <v>1</v>
      </c>
      <c r="Q133" s="386">
        <v>3</v>
      </c>
      <c r="R133" s="387">
        <f>9*3*4</f>
        <v>108</v>
      </c>
      <c r="S133" s="355"/>
      <c r="T133" s="355"/>
      <c r="U133" s="356">
        <v>20299.98</v>
      </c>
      <c r="V133" s="394"/>
    </row>
    <row r="134" spans="2:22" s="194" customFormat="1">
      <c r="B134" s="397" t="s">
        <v>276</v>
      </c>
      <c r="C134" s="344" t="s">
        <v>427</v>
      </c>
      <c r="D134" s="382">
        <v>100</v>
      </c>
      <c r="E134" s="401" t="s">
        <v>812</v>
      </c>
      <c r="F134" s="401" t="s">
        <v>813</v>
      </c>
      <c r="G134" s="385" t="s">
        <v>814</v>
      </c>
      <c r="H134" s="382">
        <v>30102</v>
      </c>
      <c r="I134" s="387">
        <v>240</v>
      </c>
      <c r="J134" s="382">
        <v>83101</v>
      </c>
      <c r="K134" s="382">
        <v>1003</v>
      </c>
      <c r="L134" s="351" t="s">
        <v>424</v>
      </c>
      <c r="M134" s="382">
        <v>25</v>
      </c>
      <c r="N134" s="346" t="s">
        <v>481</v>
      </c>
      <c r="O134" s="404">
        <v>20</v>
      </c>
      <c r="P134" s="382">
        <v>1</v>
      </c>
      <c r="Q134" s="382">
        <v>3</v>
      </c>
      <c r="R134" s="387">
        <v>240</v>
      </c>
      <c r="S134" s="355"/>
      <c r="T134" s="355"/>
      <c r="U134" s="356">
        <v>60185.17</v>
      </c>
      <c r="V134" s="394"/>
    </row>
    <row r="135" spans="2:22" s="194" customFormat="1">
      <c r="B135" s="397" t="s">
        <v>276</v>
      </c>
      <c r="C135" s="344" t="s">
        <v>427</v>
      </c>
      <c r="D135" s="382">
        <v>100</v>
      </c>
      <c r="E135" s="401" t="s">
        <v>815</v>
      </c>
      <c r="F135" s="401" t="s">
        <v>816</v>
      </c>
      <c r="G135" s="396" t="s">
        <v>817</v>
      </c>
      <c r="H135" s="386">
        <v>30102</v>
      </c>
      <c r="I135" s="387">
        <f>18*3*4</f>
        <v>216</v>
      </c>
      <c r="J135" s="388">
        <v>83101</v>
      </c>
      <c r="K135" s="389" t="s">
        <v>967</v>
      </c>
      <c r="L135" s="351" t="s">
        <v>424</v>
      </c>
      <c r="M135" s="388">
        <v>25</v>
      </c>
      <c r="N135" s="402" t="s">
        <v>481</v>
      </c>
      <c r="O135" s="407">
        <v>18</v>
      </c>
      <c r="P135" s="388">
        <v>1</v>
      </c>
      <c r="Q135" s="386">
        <v>3</v>
      </c>
      <c r="R135" s="387">
        <f>18*3*4</f>
        <v>216</v>
      </c>
      <c r="S135" s="355"/>
      <c r="T135" s="355"/>
      <c r="U135" s="356">
        <v>56248.52</v>
      </c>
      <c r="V135" s="394"/>
    </row>
    <row r="136" spans="2:22" s="194" customFormat="1">
      <c r="B136" s="397" t="s">
        <v>276</v>
      </c>
      <c r="C136" s="344" t="s">
        <v>427</v>
      </c>
      <c r="D136" s="382">
        <v>100</v>
      </c>
      <c r="E136" s="401" t="s">
        <v>571</v>
      </c>
      <c r="F136" s="401" t="s">
        <v>572</v>
      </c>
      <c r="G136" s="385" t="s">
        <v>573</v>
      </c>
      <c r="H136" s="386">
        <v>30102</v>
      </c>
      <c r="I136" s="387">
        <v>144</v>
      </c>
      <c r="J136" s="388">
        <v>83101</v>
      </c>
      <c r="K136" s="389" t="s">
        <v>967</v>
      </c>
      <c r="L136" s="351" t="s">
        <v>424</v>
      </c>
      <c r="M136" s="388">
        <v>25</v>
      </c>
      <c r="N136" s="402" t="s">
        <v>481</v>
      </c>
      <c r="O136" s="407">
        <v>12</v>
      </c>
      <c r="P136" s="388">
        <v>1</v>
      </c>
      <c r="Q136" s="386">
        <v>3</v>
      </c>
      <c r="R136" s="387">
        <v>144</v>
      </c>
      <c r="S136" s="355"/>
      <c r="T136" s="355"/>
      <c r="U136" s="356">
        <v>47321.43</v>
      </c>
      <c r="V136" s="394"/>
    </row>
    <row r="137" spans="2:22" s="194" customFormat="1">
      <c r="B137" s="397" t="s">
        <v>276</v>
      </c>
      <c r="C137" s="344" t="s">
        <v>427</v>
      </c>
      <c r="D137" s="382">
        <v>123</v>
      </c>
      <c r="E137" s="401" t="s">
        <v>818</v>
      </c>
      <c r="F137" s="401" t="s">
        <v>819</v>
      </c>
      <c r="G137" s="385" t="s">
        <v>820</v>
      </c>
      <c r="H137" s="386">
        <v>30102</v>
      </c>
      <c r="I137" s="387">
        <v>120</v>
      </c>
      <c r="J137" s="388">
        <v>83101</v>
      </c>
      <c r="K137" s="389" t="s">
        <v>967</v>
      </c>
      <c r="L137" s="351" t="s">
        <v>424</v>
      </c>
      <c r="M137" s="388">
        <v>25</v>
      </c>
      <c r="N137" s="402" t="s">
        <v>486</v>
      </c>
      <c r="O137" s="407">
        <v>10</v>
      </c>
      <c r="P137" s="382">
        <v>1</v>
      </c>
      <c r="Q137" s="382">
        <v>3</v>
      </c>
      <c r="R137" s="387">
        <v>120</v>
      </c>
      <c r="S137" s="355"/>
      <c r="T137" s="355"/>
      <c r="U137" s="356">
        <v>27173.5</v>
      </c>
      <c r="V137" s="394"/>
    </row>
    <row r="138" spans="2:22" s="194" customFormat="1">
      <c r="B138" s="397" t="s">
        <v>276</v>
      </c>
      <c r="C138" s="344" t="s">
        <v>427</v>
      </c>
      <c r="D138" s="382">
        <v>100</v>
      </c>
      <c r="E138" s="329" t="s">
        <v>821</v>
      </c>
      <c r="F138" s="329" t="s">
        <v>822</v>
      </c>
      <c r="G138" s="346" t="s">
        <v>823</v>
      </c>
      <c r="H138" s="386">
        <v>30102</v>
      </c>
      <c r="I138" s="387">
        <v>240</v>
      </c>
      <c r="J138" s="388">
        <v>83101</v>
      </c>
      <c r="K138" s="389" t="s">
        <v>967</v>
      </c>
      <c r="L138" s="351" t="s">
        <v>424</v>
      </c>
      <c r="M138" s="388">
        <v>25</v>
      </c>
      <c r="N138" s="402" t="s">
        <v>481</v>
      </c>
      <c r="O138" s="407">
        <v>20</v>
      </c>
      <c r="P138" s="388">
        <v>1</v>
      </c>
      <c r="Q138" s="386">
        <v>3</v>
      </c>
      <c r="R138" s="387">
        <v>240</v>
      </c>
      <c r="S138" s="355"/>
      <c r="T138" s="355"/>
      <c r="U138" s="356">
        <v>42870.23</v>
      </c>
      <c r="V138" s="394"/>
    </row>
    <row r="139" spans="2:22" s="194" customFormat="1">
      <c r="B139" s="397" t="s">
        <v>276</v>
      </c>
      <c r="C139" s="344" t="s">
        <v>427</v>
      </c>
      <c r="D139" s="382">
        <v>100</v>
      </c>
      <c r="E139" s="401" t="s">
        <v>824</v>
      </c>
      <c r="F139" s="401" t="s">
        <v>825</v>
      </c>
      <c r="G139" s="385" t="s">
        <v>826</v>
      </c>
      <c r="H139" s="386">
        <v>30102</v>
      </c>
      <c r="I139" s="387">
        <v>192</v>
      </c>
      <c r="J139" s="388">
        <v>83101</v>
      </c>
      <c r="K139" s="389" t="s">
        <v>967</v>
      </c>
      <c r="L139" s="351" t="s">
        <v>424</v>
      </c>
      <c r="M139" s="388">
        <v>25</v>
      </c>
      <c r="N139" s="402" t="s">
        <v>481</v>
      </c>
      <c r="O139" s="407">
        <v>16</v>
      </c>
      <c r="P139" s="388">
        <v>1</v>
      </c>
      <c r="Q139" s="386">
        <v>3</v>
      </c>
      <c r="R139" s="387">
        <v>192</v>
      </c>
      <c r="S139" s="355"/>
      <c r="T139" s="355"/>
      <c r="U139" s="356">
        <v>44187.25</v>
      </c>
      <c r="V139" s="394"/>
    </row>
    <row r="140" spans="2:22" s="194" customFormat="1">
      <c r="B140" s="397" t="s">
        <v>276</v>
      </c>
      <c r="C140" s="344" t="s">
        <v>427</v>
      </c>
      <c r="D140" s="382">
        <v>100</v>
      </c>
      <c r="E140" s="401" t="s">
        <v>827</v>
      </c>
      <c r="F140" s="401" t="s">
        <v>828</v>
      </c>
      <c r="G140" s="385" t="s">
        <v>829</v>
      </c>
      <c r="H140" s="382">
        <v>30102</v>
      </c>
      <c r="I140" s="387">
        <v>180</v>
      </c>
      <c r="J140" s="388">
        <v>83102</v>
      </c>
      <c r="K140" s="389" t="s">
        <v>967</v>
      </c>
      <c r="L140" s="351" t="s">
        <v>424</v>
      </c>
      <c r="M140" s="388">
        <v>25</v>
      </c>
      <c r="N140" s="346" t="s">
        <v>481</v>
      </c>
      <c r="O140" s="404">
        <v>15</v>
      </c>
      <c r="P140" s="388">
        <v>1</v>
      </c>
      <c r="Q140" s="386">
        <v>3</v>
      </c>
      <c r="R140" s="387">
        <v>180</v>
      </c>
      <c r="S140" s="355"/>
      <c r="T140" s="355"/>
      <c r="U140" s="356">
        <v>39400.58</v>
      </c>
      <c r="V140" s="394"/>
    </row>
    <row r="141" spans="2:22" s="194" customFormat="1">
      <c r="B141" s="397" t="s">
        <v>276</v>
      </c>
      <c r="C141" s="344" t="s">
        <v>427</v>
      </c>
      <c r="D141" s="382">
        <v>200</v>
      </c>
      <c r="E141" s="329" t="s">
        <v>830</v>
      </c>
      <c r="F141" s="329" t="s">
        <v>831</v>
      </c>
      <c r="G141" s="346" t="s">
        <v>832</v>
      </c>
      <c r="H141" s="386">
        <v>30102</v>
      </c>
      <c r="I141" s="387">
        <v>240</v>
      </c>
      <c r="J141" s="388">
        <v>83101</v>
      </c>
      <c r="K141" s="389" t="s">
        <v>967</v>
      </c>
      <c r="L141" s="351" t="s">
        <v>424</v>
      </c>
      <c r="M141" s="349">
        <v>25</v>
      </c>
      <c r="N141" s="406" t="s">
        <v>481</v>
      </c>
      <c r="O141" s="410">
        <v>20</v>
      </c>
      <c r="P141" s="349">
        <v>1</v>
      </c>
      <c r="Q141" s="355">
        <v>3</v>
      </c>
      <c r="R141" s="387">
        <v>240</v>
      </c>
      <c r="S141" s="355"/>
      <c r="T141" s="355"/>
      <c r="U141" s="356">
        <v>53242.36</v>
      </c>
      <c r="V141" s="394"/>
    </row>
    <row r="142" spans="2:22" s="194" customFormat="1">
      <c r="B142" s="397" t="s">
        <v>276</v>
      </c>
      <c r="C142" s="344" t="s">
        <v>427</v>
      </c>
      <c r="D142" s="382">
        <v>200</v>
      </c>
      <c r="E142" s="401" t="s">
        <v>833</v>
      </c>
      <c r="F142" s="401" t="s">
        <v>834</v>
      </c>
      <c r="G142" s="385" t="s">
        <v>835</v>
      </c>
      <c r="H142" s="386">
        <v>30102</v>
      </c>
      <c r="I142" s="387">
        <v>240</v>
      </c>
      <c r="J142" s="388">
        <v>83101</v>
      </c>
      <c r="K142" s="389" t="s">
        <v>967</v>
      </c>
      <c r="L142" s="351" t="s">
        <v>424</v>
      </c>
      <c r="M142" s="388">
        <v>25</v>
      </c>
      <c r="N142" s="402" t="s">
        <v>481</v>
      </c>
      <c r="O142" s="407">
        <v>20</v>
      </c>
      <c r="P142" s="388">
        <v>1</v>
      </c>
      <c r="Q142" s="386">
        <v>3</v>
      </c>
      <c r="R142" s="387">
        <v>240</v>
      </c>
      <c r="S142" s="355"/>
      <c r="T142" s="355"/>
      <c r="U142" s="356">
        <v>51458.29</v>
      </c>
      <c r="V142" s="394"/>
    </row>
    <row r="143" spans="2:22" s="194" customFormat="1">
      <c r="B143" s="397" t="s">
        <v>276</v>
      </c>
      <c r="C143" s="344" t="s">
        <v>427</v>
      </c>
      <c r="D143" s="345">
        <v>100</v>
      </c>
      <c r="E143" s="401" t="s">
        <v>836</v>
      </c>
      <c r="F143" s="401" t="s">
        <v>837</v>
      </c>
      <c r="G143" s="385" t="s">
        <v>838</v>
      </c>
      <c r="H143" s="355">
        <v>30102</v>
      </c>
      <c r="I143" s="387">
        <f>14*3*4</f>
        <v>168</v>
      </c>
      <c r="J143" s="349">
        <v>83101</v>
      </c>
      <c r="K143" s="350">
        <v>1003</v>
      </c>
      <c r="L143" s="351" t="s">
        <v>424</v>
      </c>
      <c r="M143" s="349">
        <v>25</v>
      </c>
      <c r="N143" s="406" t="s">
        <v>481</v>
      </c>
      <c r="O143" s="410">
        <v>14</v>
      </c>
      <c r="P143" s="349">
        <v>1</v>
      </c>
      <c r="Q143" s="355">
        <v>3</v>
      </c>
      <c r="R143" s="387">
        <f>14*3*4</f>
        <v>168</v>
      </c>
      <c r="S143" s="355"/>
      <c r="T143" s="355"/>
      <c r="U143" s="356">
        <v>36265.300000000003</v>
      </c>
      <c r="V143" s="394"/>
    </row>
    <row r="144" spans="2:22" s="194" customFormat="1">
      <c r="B144" s="397" t="s">
        <v>276</v>
      </c>
      <c r="C144" s="344" t="s">
        <v>427</v>
      </c>
      <c r="D144" s="345">
        <v>100</v>
      </c>
      <c r="E144" s="329" t="s">
        <v>839</v>
      </c>
      <c r="F144" s="329" t="s">
        <v>840</v>
      </c>
      <c r="G144" s="346" t="s">
        <v>841</v>
      </c>
      <c r="H144" s="355">
        <v>30102</v>
      </c>
      <c r="I144" s="387">
        <f>18*3*4</f>
        <v>216</v>
      </c>
      <c r="J144" s="349">
        <v>3101</v>
      </c>
      <c r="K144" s="350">
        <v>1003</v>
      </c>
      <c r="L144" s="351" t="s">
        <v>424</v>
      </c>
      <c r="M144" s="349">
        <v>25</v>
      </c>
      <c r="N144" s="406" t="s">
        <v>486</v>
      </c>
      <c r="O144" s="410">
        <v>18</v>
      </c>
      <c r="P144" s="349">
        <v>1</v>
      </c>
      <c r="Q144" s="355">
        <v>3</v>
      </c>
      <c r="R144" s="387">
        <f>18*3*4</f>
        <v>216</v>
      </c>
      <c r="S144" s="355"/>
      <c r="T144" s="355"/>
      <c r="U144" s="356">
        <v>44836.92</v>
      </c>
      <c r="V144" s="394"/>
    </row>
    <row r="145" spans="2:22" s="194" customFormat="1">
      <c r="B145" s="397" t="s">
        <v>276</v>
      </c>
      <c r="C145" s="344" t="s">
        <v>427</v>
      </c>
      <c r="D145" s="382">
        <v>200</v>
      </c>
      <c r="E145" s="401" t="s">
        <v>842</v>
      </c>
      <c r="F145" s="401" t="s">
        <v>843</v>
      </c>
      <c r="G145" s="396" t="s">
        <v>844</v>
      </c>
      <c r="H145" s="386">
        <v>30102</v>
      </c>
      <c r="I145" s="387">
        <f>19*3*4</f>
        <v>228</v>
      </c>
      <c r="J145" s="388">
        <v>83101</v>
      </c>
      <c r="K145" s="389" t="s">
        <v>967</v>
      </c>
      <c r="L145" s="351" t="s">
        <v>424</v>
      </c>
      <c r="M145" s="388">
        <v>25</v>
      </c>
      <c r="N145" s="402" t="s">
        <v>481</v>
      </c>
      <c r="O145" s="407">
        <v>19</v>
      </c>
      <c r="P145" s="388">
        <v>1</v>
      </c>
      <c r="Q145" s="386">
        <v>3</v>
      </c>
      <c r="R145" s="387">
        <f>19*3*4</f>
        <v>228</v>
      </c>
      <c r="S145" s="355"/>
      <c r="T145" s="355"/>
      <c r="U145" s="356">
        <v>50194.39</v>
      </c>
      <c r="V145" s="394"/>
    </row>
    <row r="146" spans="2:22" s="194" customFormat="1">
      <c r="B146" s="397" t="s">
        <v>276</v>
      </c>
      <c r="C146" s="344" t="s">
        <v>427</v>
      </c>
      <c r="D146" s="345">
        <v>100</v>
      </c>
      <c r="E146" s="401" t="s">
        <v>845</v>
      </c>
      <c r="F146" s="401" t="s">
        <v>846</v>
      </c>
      <c r="G146" s="385" t="s">
        <v>847</v>
      </c>
      <c r="H146" s="355">
        <v>30102</v>
      </c>
      <c r="I146" s="387">
        <v>144</v>
      </c>
      <c r="J146" s="349">
        <v>83101</v>
      </c>
      <c r="K146" s="350">
        <v>1003</v>
      </c>
      <c r="L146" s="351" t="s">
        <v>424</v>
      </c>
      <c r="M146" s="349">
        <v>25</v>
      </c>
      <c r="N146" s="406" t="s">
        <v>486</v>
      </c>
      <c r="O146" s="410">
        <v>12</v>
      </c>
      <c r="P146" s="349">
        <v>1</v>
      </c>
      <c r="Q146" s="355">
        <v>3</v>
      </c>
      <c r="R146" s="387">
        <v>144</v>
      </c>
      <c r="S146" s="355"/>
      <c r="T146" s="355"/>
      <c r="U146" s="356">
        <v>37803.269999999997</v>
      </c>
      <c r="V146" s="394"/>
    </row>
    <row r="147" spans="2:22" s="194" customFormat="1">
      <c r="B147" s="397" t="s">
        <v>276</v>
      </c>
      <c r="C147" s="344" t="s">
        <v>427</v>
      </c>
      <c r="D147" s="382">
        <v>100</v>
      </c>
      <c r="E147" s="391" t="s">
        <v>848</v>
      </c>
      <c r="F147" s="391" t="s">
        <v>849</v>
      </c>
      <c r="G147" s="385" t="s">
        <v>850</v>
      </c>
      <c r="H147" s="386">
        <v>30102</v>
      </c>
      <c r="I147" s="387">
        <v>192</v>
      </c>
      <c r="J147" s="388">
        <v>83101</v>
      </c>
      <c r="K147" s="389" t="s">
        <v>967</v>
      </c>
      <c r="L147" s="351" t="s">
        <v>424</v>
      </c>
      <c r="M147" s="388">
        <v>25</v>
      </c>
      <c r="N147" s="402" t="s">
        <v>486</v>
      </c>
      <c r="O147" s="395">
        <v>16</v>
      </c>
      <c r="P147" s="388">
        <v>1</v>
      </c>
      <c r="Q147" s="386">
        <v>3</v>
      </c>
      <c r="R147" s="387">
        <v>192</v>
      </c>
      <c r="S147" s="355"/>
      <c r="T147" s="355"/>
      <c r="U147" s="356">
        <v>40359.99</v>
      </c>
      <c r="V147" s="394"/>
    </row>
    <row r="148" spans="2:22" s="194" customFormat="1">
      <c r="B148" s="397" t="s">
        <v>276</v>
      </c>
      <c r="C148" s="344" t="s">
        <v>427</v>
      </c>
      <c r="D148" s="382">
        <v>100</v>
      </c>
      <c r="E148" s="414" t="s">
        <v>851</v>
      </c>
      <c r="F148" s="414" t="s">
        <v>852</v>
      </c>
      <c r="G148" s="396" t="s">
        <v>853</v>
      </c>
      <c r="H148" s="386">
        <v>30102</v>
      </c>
      <c r="I148" s="387">
        <v>180</v>
      </c>
      <c r="J148" s="388">
        <v>83101</v>
      </c>
      <c r="K148" s="389">
        <v>1003</v>
      </c>
      <c r="L148" s="390">
        <v>0</v>
      </c>
      <c r="M148" s="388">
        <v>25</v>
      </c>
      <c r="N148" s="402" t="s">
        <v>481</v>
      </c>
      <c r="O148" s="415">
        <v>15</v>
      </c>
      <c r="P148" s="388">
        <v>1</v>
      </c>
      <c r="Q148" s="386">
        <v>3</v>
      </c>
      <c r="R148" s="387">
        <v>180</v>
      </c>
      <c r="S148" s="386"/>
      <c r="T148" s="386"/>
      <c r="U148" s="356">
        <v>45138.879999999997</v>
      </c>
      <c r="V148" s="394"/>
    </row>
    <row r="149" spans="2:22" s="194" customFormat="1">
      <c r="B149" s="397" t="s">
        <v>276</v>
      </c>
      <c r="C149" s="344" t="s">
        <v>427</v>
      </c>
      <c r="D149" s="382">
        <v>200</v>
      </c>
      <c r="E149" s="391" t="s">
        <v>854</v>
      </c>
      <c r="F149" s="391" t="s">
        <v>855</v>
      </c>
      <c r="G149" s="385" t="s">
        <v>856</v>
      </c>
      <c r="H149" s="386">
        <v>30102</v>
      </c>
      <c r="I149" s="387">
        <f>10*3*4</f>
        <v>120</v>
      </c>
      <c r="J149" s="388">
        <v>83101</v>
      </c>
      <c r="K149" s="389" t="s">
        <v>967</v>
      </c>
      <c r="L149" s="351" t="s">
        <v>424</v>
      </c>
      <c r="M149" s="388">
        <v>25</v>
      </c>
      <c r="N149" s="402" t="s">
        <v>481</v>
      </c>
      <c r="O149" s="407">
        <v>10</v>
      </c>
      <c r="P149" s="388">
        <v>1</v>
      </c>
      <c r="Q149" s="386">
        <v>3</v>
      </c>
      <c r="R149" s="387">
        <f>10*3*4</f>
        <v>120</v>
      </c>
      <c r="S149" s="355"/>
      <c r="T149" s="355"/>
      <c r="U149" s="370">
        <v>28671.79</v>
      </c>
      <c r="V149" s="394"/>
    </row>
    <row r="150" spans="2:22" s="194" customFormat="1">
      <c r="B150" s="397" t="s">
        <v>276</v>
      </c>
      <c r="C150" s="344" t="s">
        <v>427</v>
      </c>
      <c r="D150" s="382">
        <v>100</v>
      </c>
      <c r="E150" s="391" t="s">
        <v>857</v>
      </c>
      <c r="F150" s="391" t="s">
        <v>858</v>
      </c>
      <c r="G150" s="385" t="s">
        <v>859</v>
      </c>
      <c r="H150" s="386">
        <v>30102</v>
      </c>
      <c r="I150" s="387">
        <v>120</v>
      </c>
      <c r="J150" s="388">
        <v>83101</v>
      </c>
      <c r="K150" s="389" t="s">
        <v>967</v>
      </c>
      <c r="L150" s="351" t="s">
        <v>424</v>
      </c>
      <c r="M150" s="388">
        <v>25</v>
      </c>
      <c r="N150" s="402" t="s">
        <v>484</v>
      </c>
      <c r="O150" s="416">
        <v>10</v>
      </c>
      <c r="P150" s="388">
        <v>1</v>
      </c>
      <c r="Q150" s="386">
        <v>3</v>
      </c>
      <c r="R150" s="387">
        <v>120</v>
      </c>
      <c r="S150" s="355"/>
      <c r="T150" s="355"/>
      <c r="U150" s="356">
        <v>20997.72</v>
      </c>
      <c r="V150" s="394"/>
    </row>
    <row r="151" spans="2:22" s="194" customFormat="1">
      <c r="B151" s="397" t="s">
        <v>276</v>
      </c>
      <c r="C151" s="344" t="s">
        <v>427</v>
      </c>
      <c r="D151" s="382">
        <v>123</v>
      </c>
      <c r="E151" s="391" t="s">
        <v>860</v>
      </c>
      <c r="F151" s="391" t="s">
        <v>861</v>
      </c>
      <c r="G151" s="385" t="s">
        <v>862</v>
      </c>
      <c r="H151" s="386">
        <v>30102</v>
      </c>
      <c r="I151" s="387">
        <v>180</v>
      </c>
      <c r="J151" s="388">
        <v>83101</v>
      </c>
      <c r="K151" s="389" t="s">
        <v>967</v>
      </c>
      <c r="L151" s="351" t="s">
        <v>424</v>
      </c>
      <c r="M151" s="388">
        <v>25</v>
      </c>
      <c r="N151" s="402" t="s">
        <v>481</v>
      </c>
      <c r="O151" s="407">
        <v>15</v>
      </c>
      <c r="P151" s="388">
        <v>1</v>
      </c>
      <c r="Q151" s="386">
        <v>3</v>
      </c>
      <c r="R151" s="387">
        <v>180</v>
      </c>
      <c r="S151" s="355"/>
      <c r="T151" s="355"/>
      <c r="U151" s="356">
        <v>53108.68</v>
      </c>
      <c r="V151" s="394"/>
    </row>
    <row r="152" spans="2:22" s="194" customFormat="1">
      <c r="B152" s="397" t="s">
        <v>276</v>
      </c>
      <c r="C152" s="344" t="s">
        <v>427</v>
      </c>
      <c r="D152" s="382">
        <v>100</v>
      </c>
      <c r="E152" s="401" t="s">
        <v>863</v>
      </c>
      <c r="F152" s="401" t="s">
        <v>864</v>
      </c>
      <c r="G152" s="396" t="s">
        <v>865</v>
      </c>
      <c r="H152" s="386">
        <v>30102</v>
      </c>
      <c r="I152" s="387">
        <f>6*3*4</f>
        <v>72</v>
      </c>
      <c r="J152" s="388">
        <v>83101</v>
      </c>
      <c r="K152" s="389" t="s">
        <v>967</v>
      </c>
      <c r="L152" s="351" t="s">
        <v>424</v>
      </c>
      <c r="M152" s="388">
        <v>25</v>
      </c>
      <c r="N152" s="402" t="s">
        <v>481</v>
      </c>
      <c r="O152" s="407">
        <v>6</v>
      </c>
      <c r="P152" s="388">
        <v>1</v>
      </c>
      <c r="Q152" s="386">
        <v>3</v>
      </c>
      <c r="R152" s="387">
        <f>6*3*4</f>
        <v>72</v>
      </c>
      <c r="S152" s="355"/>
      <c r="T152" s="355"/>
      <c r="U152" s="356">
        <v>18133.830000000002</v>
      </c>
      <c r="V152" s="394"/>
    </row>
    <row r="153" spans="2:22" s="194" customFormat="1">
      <c r="B153" s="397" t="s">
        <v>276</v>
      </c>
      <c r="C153" s="344" t="s">
        <v>427</v>
      </c>
      <c r="D153" s="382">
        <v>100</v>
      </c>
      <c r="E153" s="391" t="s">
        <v>866</v>
      </c>
      <c r="F153" s="391" t="s">
        <v>867</v>
      </c>
      <c r="G153" s="385" t="s">
        <v>868</v>
      </c>
      <c r="H153" s="386">
        <v>30102</v>
      </c>
      <c r="I153" s="387">
        <v>192</v>
      </c>
      <c r="J153" s="388">
        <v>83101</v>
      </c>
      <c r="K153" s="389" t="s">
        <v>967</v>
      </c>
      <c r="L153" s="351" t="s">
        <v>424</v>
      </c>
      <c r="M153" s="388">
        <v>25</v>
      </c>
      <c r="N153" s="402" t="s">
        <v>486</v>
      </c>
      <c r="O153" s="407">
        <v>16</v>
      </c>
      <c r="P153" s="388">
        <v>1</v>
      </c>
      <c r="Q153" s="386">
        <v>3</v>
      </c>
      <c r="R153" s="387">
        <v>192</v>
      </c>
      <c r="S153" s="355"/>
      <c r="T153" s="355"/>
      <c r="U153" s="356">
        <v>42236.59</v>
      </c>
      <c r="V153" s="394"/>
    </row>
    <row r="154" spans="2:22" s="194" customFormat="1">
      <c r="B154" s="397" t="s">
        <v>276</v>
      </c>
      <c r="C154" s="344" t="s">
        <v>427</v>
      </c>
      <c r="D154" s="345">
        <v>100</v>
      </c>
      <c r="E154" s="408" t="s">
        <v>869</v>
      </c>
      <c r="F154" s="408" t="s">
        <v>870</v>
      </c>
      <c r="G154" s="417" t="s">
        <v>871</v>
      </c>
      <c r="H154" s="355">
        <v>30102</v>
      </c>
      <c r="I154" s="387">
        <v>180</v>
      </c>
      <c r="J154" s="349">
        <v>83101</v>
      </c>
      <c r="K154" s="405" t="s">
        <v>967</v>
      </c>
      <c r="L154" s="351" t="s">
        <v>424</v>
      </c>
      <c r="M154" s="349">
        <v>25</v>
      </c>
      <c r="N154" s="406" t="s">
        <v>481</v>
      </c>
      <c r="O154" s="410">
        <v>15</v>
      </c>
      <c r="P154" s="349">
        <v>1</v>
      </c>
      <c r="Q154" s="355">
        <v>3</v>
      </c>
      <c r="R154" s="387">
        <v>180</v>
      </c>
      <c r="S154" s="355"/>
      <c r="T154" s="355"/>
      <c r="U154" s="372">
        <v>35350.410000000003</v>
      </c>
      <c r="V154" s="357"/>
    </row>
    <row r="155" spans="2:22" s="194" customFormat="1">
      <c r="B155" s="397" t="s">
        <v>276</v>
      </c>
      <c r="C155" s="344" t="s">
        <v>427</v>
      </c>
      <c r="D155" s="345">
        <v>100</v>
      </c>
      <c r="E155" s="391" t="s">
        <v>872</v>
      </c>
      <c r="F155" s="391" t="s">
        <v>873</v>
      </c>
      <c r="G155" s="385" t="s">
        <v>874</v>
      </c>
      <c r="H155" s="355">
        <v>30102</v>
      </c>
      <c r="I155" s="387">
        <v>240</v>
      </c>
      <c r="J155" s="349">
        <v>83101</v>
      </c>
      <c r="K155" s="350">
        <v>1003</v>
      </c>
      <c r="L155" s="351" t="s">
        <v>424</v>
      </c>
      <c r="M155" s="349">
        <v>25</v>
      </c>
      <c r="N155" s="406" t="s">
        <v>481</v>
      </c>
      <c r="O155" s="410">
        <v>20</v>
      </c>
      <c r="P155" s="349">
        <v>1</v>
      </c>
      <c r="Q155" s="355">
        <v>3</v>
      </c>
      <c r="R155" s="387">
        <v>240</v>
      </c>
      <c r="S155" s="355"/>
      <c r="T155" s="355"/>
      <c r="U155" s="356">
        <v>60185.17</v>
      </c>
      <c r="V155" s="394"/>
    </row>
    <row r="156" spans="2:22" s="194" customFormat="1">
      <c r="B156" s="397" t="s">
        <v>276</v>
      </c>
      <c r="C156" s="344" t="s">
        <v>427</v>
      </c>
      <c r="D156" s="382">
        <v>200</v>
      </c>
      <c r="E156" s="391" t="s">
        <v>875</v>
      </c>
      <c r="F156" s="391" t="s">
        <v>876</v>
      </c>
      <c r="G156" s="385" t="s">
        <v>877</v>
      </c>
      <c r="H156" s="386">
        <v>30102</v>
      </c>
      <c r="I156" s="387">
        <v>108</v>
      </c>
      <c r="J156" s="388">
        <v>83101</v>
      </c>
      <c r="K156" s="389" t="s">
        <v>967</v>
      </c>
      <c r="L156" s="351" t="s">
        <v>424</v>
      </c>
      <c r="M156" s="388">
        <v>25</v>
      </c>
      <c r="N156" s="402" t="s">
        <v>481</v>
      </c>
      <c r="O156" s="407">
        <v>9</v>
      </c>
      <c r="P156" s="388">
        <v>1</v>
      </c>
      <c r="Q156" s="386">
        <v>3</v>
      </c>
      <c r="R156" s="387">
        <v>108</v>
      </c>
      <c r="S156" s="355"/>
      <c r="T156" s="355"/>
      <c r="U156" s="356">
        <v>21839.3</v>
      </c>
      <c r="V156" s="394"/>
    </row>
    <row r="157" spans="2:22" s="194" customFormat="1">
      <c r="B157" s="397" t="s">
        <v>276</v>
      </c>
      <c r="C157" s="344" t="s">
        <v>427</v>
      </c>
      <c r="D157" s="382">
        <v>200</v>
      </c>
      <c r="E157" s="391" t="s">
        <v>878</v>
      </c>
      <c r="F157" s="391" t="s">
        <v>879</v>
      </c>
      <c r="G157" s="385" t="s">
        <v>880</v>
      </c>
      <c r="H157" s="386">
        <v>30102</v>
      </c>
      <c r="I157" s="387">
        <v>180</v>
      </c>
      <c r="J157" s="388">
        <v>83101</v>
      </c>
      <c r="K157" s="389" t="s">
        <v>967</v>
      </c>
      <c r="L157" s="351" t="s">
        <v>424</v>
      </c>
      <c r="M157" s="388">
        <v>25</v>
      </c>
      <c r="N157" s="402" t="s">
        <v>481</v>
      </c>
      <c r="O157" s="407">
        <v>15</v>
      </c>
      <c r="P157" s="388">
        <v>1</v>
      </c>
      <c r="Q157" s="386">
        <v>3</v>
      </c>
      <c r="R157" s="387">
        <v>180</v>
      </c>
      <c r="S157" s="355"/>
      <c r="T157" s="355"/>
      <c r="U157" s="356">
        <v>44703.34</v>
      </c>
      <c r="V157" s="394"/>
    </row>
    <row r="158" spans="2:22" s="194" customFormat="1">
      <c r="B158" s="397" t="s">
        <v>276</v>
      </c>
      <c r="C158" s="344" t="s">
        <v>427</v>
      </c>
      <c r="D158" s="382">
        <v>200</v>
      </c>
      <c r="E158" s="391" t="s">
        <v>881</v>
      </c>
      <c r="F158" s="391" t="s">
        <v>882</v>
      </c>
      <c r="G158" s="385" t="s">
        <v>883</v>
      </c>
      <c r="H158" s="386">
        <v>30102</v>
      </c>
      <c r="I158" s="387">
        <v>120</v>
      </c>
      <c r="J158" s="388">
        <v>83101</v>
      </c>
      <c r="K158" s="389" t="s">
        <v>967</v>
      </c>
      <c r="L158" s="351" t="s">
        <v>424</v>
      </c>
      <c r="M158" s="388">
        <v>25</v>
      </c>
      <c r="N158" s="402" t="s">
        <v>481</v>
      </c>
      <c r="O158" s="407">
        <v>10</v>
      </c>
      <c r="P158" s="388">
        <v>1</v>
      </c>
      <c r="Q158" s="386">
        <v>3</v>
      </c>
      <c r="R158" s="387">
        <v>120</v>
      </c>
      <c r="S158" s="355"/>
      <c r="T158" s="355"/>
      <c r="U158" s="356">
        <v>38819.47</v>
      </c>
      <c r="V158" s="394"/>
    </row>
    <row r="159" spans="2:22" s="194" customFormat="1">
      <c r="B159" s="397" t="s">
        <v>276</v>
      </c>
      <c r="C159" s="344" t="s">
        <v>427</v>
      </c>
      <c r="D159" s="382">
        <v>100</v>
      </c>
      <c r="E159" s="401" t="s">
        <v>884</v>
      </c>
      <c r="F159" s="401" t="s">
        <v>885</v>
      </c>
      <c r="G159" s="396" t="s">
        <v>886</v>
      </c>
      <c r="H159" s="386">
        <v>30102</v>
      </c>
      <c r="I159" s="387">
        <v>240</v>
      </c>
      <c r="J159" s="388">
        <v>83101</v>
      </c>
      <c r="K159" s="389" t="s">
        <v>967</v>
      </c>
      <c r="L159" s="351" t="s">
        <v>424</v>
      </c>
      <c r="M159" s="388">
        <v>25</v>
      </c>
      <c r="N159" s="402" t="s">
        <v>481</v>
      </c>
      <c r="O159" s="407">
        <v>20</v>
      </c>
      <c r="P159" s="388">
        <v>1</v>
      </c>
      <c r="Q159" s="386">
        <v>3</v>
      </c>
      <c r="R159" s="387">
        <v>240</v>
      </c>
      <c r="S159" s="355"/>
      <c r="T159" s="355"/>
      <c r="U159" s="356">
        <v>59903.4</v>
      </c>
      <c r="V159" s="394"/>
    </row>
    <row r="160" spans="2:22" s="194" customFormat="1">
      <c r="B160" s="397" t="s">
        <v>276</v>
      </c>
      <c r="C160" s="344" t="s">
        <v>427</v>
      </c>
      <c r="D160" s="382">
        <v>200</v>
      </c>
      <c r="E160" s="391" t="s">
        <v>887</v>
      </c>
      <c r="F160" s="391" t="s">
        <v>888</v>
      </c>
      <c r="G160" s="385" t="s">
        <v>889</v>
      </c>
      <c r="H160" s="386">
        <v>30102</v>
      </c>
      <c r="I160" s="387">
        <f>14*3*4</f>
        <v>168</v>
      </c>
      <c r="J160" s="388">
        <v>83101</v>
      </c>
      <c r="K160" s="389" t="s">
        <v>967</v>
      </c>
      <c r="L160" s="351" t="s">
        <v>424</v>
      </c>
      <c r="M160" s="388">
        <v>25</v>
      </c>
      <c r="N160" s="402" t="s">
        <v>481</v>
      </c>
      <c r="O160" s="407">
        <v>14</v>
      </c>
      <c r="P160" s="388">
        <v>1</v>
      </c>
      <c r="Q160" s="386">
        <v>3</v>
      </c>
      <c r="R160" s="387">
        <f>14*3*4</f>
        <v>168</v>
      </c>
      <c r="S160" s="355"/>
      <c r="T160" s="355"/>
      <c r="U160" s="356">
        <v>43786.76</v>
      </c>
      <c r="V160" s="394"/>
    </row>
    <row r="161" spans="2:22" s="194" customFormat="1">
      <c r="B161" s="397" t="s">
        <v>276</v>
      </c>
      <c r="C161" s="344" t="s">
        <v>427</v>
      </c>
      <c r="D161" s="382">
        <v>100</v>
      </c>
      <c r="E161" s="391" t="s">
        <v>890</v>
      </c>
      <c r="F161" s="391" t="s">
        <v>891</v>
      </c>
      <c r="G161" s="385" t="s">
        <v>892</v>
      </c>
      <c r="H161" s="386">
        <v>30102</v>
      </c>
      <c r="I161" s="387">
        <v>240</v>
      </c>
      <c r="J161" s="388">
        <v>83101</v>
      </c>
      <c r="K161" s="389" t="s">
        <v>967</v>
      </c>
      <c r="L161" s="351" t="s">
        <v>424</v>
      </c>
      <c r="M161" s="388">
        <v>25</v>
      </c>
      <c r="N161" s="402" t="s">
        <v>481</v>
      </c>
      <c r="O161" s="407">
        <v>20</v>
      </c>
      <c r="P161" s="388">
        <v>1</v>
      </c>
      <c r="Q161" s="386">
        <v>3</v>
      </c>
      <c r="R161" s="387">
        <v>240</v>
      </c>
      <c r="S161" s="355"/>
      <c r="T161" s="355"/>
      <c r="U161" s="356">
        <v>58903.24</v>
      </c>
      <c r="V161" s="394"/>
    </row>
    <row r="162" spans="2:22" s="194" customFormat="1">
      <c r="B162" s="397" t="s">
        <v>276</v>
      </c>
      <c r="C162" s="344" t="s">
        <v>427</v>
      </c>
      <c r="D162" s="382">
        <v>100</v>
      </c>
      <c r="E162" s="408" t="s">
        <v>893</v>
      </c>
      <c r="F162" s="408" t="s">
        <v>894</v>
      </c>
      <c r="G162" s="417" t="s">
        <v>895</v>
      </c>
      <c r="H162" s="355">
        <v>30102</v>
      </c>
      <c r="I162" s="387">
        <v>240</v>
      </c>
      <c r="J162" s="349">
        <v>83101</v>
      </c>
      <c r="K162" s="350">
        <v>1003</v>
      </c>
      <c r="L162" s="351">
        <v>0</v>
      </c>
      <c r="M162" s="349">
        <v>25</v>
      </c>
      <c r="N162" s="406" t="s">
        <v>481</v>
      </c>
      <c r="O162" s="409">
        <v>20</v>
      </c>
      <c r="P162" s="349">
        <v>1</v>
      </c>
      <c r="Q162" s="355">
        <v>3</v>
      </c>
      <c r="R162" s="387">
        <v>240</v>
      </c>
      <c r="S162" s="355"/>
      <c r="T162" s="355"/>
      <c r="U162" s="372">
        <v>60185.17</v>
      </c>
      <c r="V162" s="357"/>
    </row>
    <row r="163" spans="2:22" s="194" customFormat="1">
      <c r="B163" s="397" t="s">
        <v>276</v>
      </c>
      <c r="C163" s="344" t="s">
        <v>427</v>
      </c>
      <c r="D163" s="382">
        <v>200</v>
      </c>
      <c r="E163" s="391" t="s">
        <v>896</v>
      </c>
      <c r="F163" s="391" t="s">
        <v>897</v>
      </c>
      <c r="G163" s="385" t="s">
        <v>898</v>
      </c>
      <c r="H163" s="386">
        <v>30102</v>
      </c>
      <c r="I163" s="387">
        <f>6*3*4</f>
        <v>72</v>
      </c>
      <c r="J163" s="388">
        <v>83101</v>
      </c>
      <c r="K163" s="389" t="s">
        <v>967</v>
      </c>
      <c r="L163" s="351" t="s">
        <v>424</v>
      </c>
      <c r="M163" s="388">
        <v>25</v>
      </c>
      <c r="N163" s="418" t="s">
        <v>481</v>
      </c>
      <c r="O163" s="395">
        <v>6</v>
      </c>
      <c r="P163" s="388">
        <v>1</v>
      </c>
      <c r="Q163" s="386">
        <v>3</v>
      </c>
      <c r="R163" s="387">
        <f>6*3*4</f>
        <v>72</v>
      </c>
      <c r="S163" s="355"/>
      <c r="T163" s="355"/>
      <c r="U163" s="356">
        <v>16514.38</v>
      </c>
      <c r="V163" s="394"/>
    </row>
    <row r="164" spans="2:22" s="194" customFormat="1">
      <c r="B164" s="397" t="s">
        <v>276</v>
      </c>
      <c r="C164" s="344" t="s">
        <v>427</v>
      </c>
      <c r="D164" s="382">
        <v>100</v>
      </c>
      <c r="E164" s="391" t="s">
        <v>899</v>
      </c>
      <c r="F164" s="391" t="s">
        <v>900</v>
      </c>
      <c r="G164" s="385" t="s">
        <v>901</v>
      </c>
      <c r="H164" s="386">
        <v>30102</v>
      </c>
      <c r="I164" s="387">
        <v>180</v>
      </c>
      <c r="J164" s="388">
        <v>83101</v>
      </c>
      <c r="K164" s="389" t="s">
        <v>967</v>
      </c>
      <c r="L164" s="351" t="s">
        <v>424</v>
      </c>
      <c r="M164" s="388">
        <v>25</v>
      </c>
      <c r="N164" s="402" t="s">
        <v>481</v>
      </c>
      <c r="O164" s="407">
        <v>15</v>
      </c>
      <c r="P164" s="388">
        <v>1</v>
      </c>
      <c r="Q164" s="386">
        <v>3</v>
      </c>
      <c r="R164" s="387">
        <v>180</v>
      </c>
      <c r="S164" s="355"/>
      <c r="T164" s="355"/>
      <c r="U164" s="356">
        <v>45138.879999999997</v>
      </c>
      <c r="V164" s="394"/>
    </row>
    <row r="165" spans="2:22" s="194" customFormat="1">
      <c r="B165" s="397" t="s">
        <v>276</v>
      </c>
      <c r="C165" s="344" t="s">
        <v>427</v>
      </c>
      <c r="D165" s="382">
        <v>100</v>
      </c>
      <c r="E165" s="391" t="s">
        <v>902</v>
      </c>
      <c r="F165" s="391" t="s">
        <v>903</v>
      </c>
      <c r="G165" s="385" t="s">
        <v>904</v>
      </c>
      <c r="H165" s="386">
        <v>30102</v>
      </c>
      <c r="I165" s="387">
        <v>192</v>
      </c>
      <c r="J165" s="388">
        <v>83101</v>
      </c>
      <c r="K165" s="403" t="s">
        <v>967</v>
      </c>
      <c r="L165" s="351" t="s">
        <v>424</v>
      </c>
      <c r="M165" s="388">
        <v>25</v>
      </c>
      <c r="N165" s="402" t="s">
        <v>486</v>
      </c>
      <c r="O165" s="404">
        <v>16</v>
      </c>
      <c r="P165" s="382">
        <v>1</v>
      </c>
      <c r="Q165" s="382">
        <v>3</v>
      </c>
      <c r="R165" s="387">
        <v>192</v>
      </c>
      <c r="S165" s="355"/>
      <c r="T165" s="355"/>
      <c r="U165" s="356">
        <v>40436.239999999998</v>
      </c>
      <c r="V165" s="394"/>
    </row>
    <row r="166" spans="2:22" s="194" customFormat="1">
      <c r="B166" s="397" t="s">
        <v>276</v>
      </c>
      <c r="C166" s="344" t="s">
        <v>427</v>
      </c>
      <c r="D166" s="382">
        <v>100</v>
      </c>
      <c r="E166" s="391" t="s">
        <v>905</v>
      </c>
      <c r="F166" s="391" t="s">
        <v>906</v>
      </c>
      <c r="G166" s="385" t="s">
        <v>907</v>
      </c>
      <c r="H166" s="386">
        <v>30102</v>
      </c>
      <c r="I166" s="387">
        <v>192</v>
      </c>
      <c r="J166" s="388">
        <v>83101</v>
      </c>
      <c r="K166" s="389" t="s">
        <v>967</v>
      </c>
      <c r="L166" s="351" t="s">
        <v>424</v>
      </c>
      <c r="M166" s="388">
        <v>25</v>
      </c>
      <c r="N166" s="402" t="s">
        <v>481</v>
      </c>
      <c r="O166" s="407">
        <v>16</v>
      </c>
      <c r="P166" s="388">
        <v>1</v>
      </c>
      <c r="Q166" s="386">
        <v>3</v>
      </c>
      <c r="R166" s="387">
        <v>192</v>
      </c>
      <c r="S166" s="355"/>
      <c r="T166" s="355"/>
      <c r="U166" s="356">
        <v>46878.05</v>
      </c>
      <c r="V166" s="394"/>
    </row>
    <row r="167" spans="2:22" s="194" customFormat="1">
      <c r="B167" s="397" t="s">
        <v>276</v>
      </c>
      <c r="C167" s="344" t="s">
        <v>427</v>
      </c>
      <c r="D167" s="382">
        <v>100</v>
      </c>
      <c r="E167" s="391" t="s">
        <v>908</v>
      </c>
      <c r="F167" s="391" t="s">
        <v>909</v>
      </c>
      <c r="G167" s="385" t="s">
        <v>910</v>
      </c>
      <c r="H167" s="386">
        <v>30102</v>
      </c>
      <c r="I167" s="387">
        <v>240</v>
      </c>
      <c r="J167" s="388">
        <v>83101</v>
      </c>
      <c r="K167" s="389" t="s">
        <v>967</v>
      </c>
      <c r="L167" s="351" t="s">
        <v>424</v>
      </c>
      <c r="M167" s="388">
        <v>25</v>
      </c>
      <c r="N167" s="402" t="s">
        <v>481</v>
      </c>
      <c r="O167" s="407">
        <v>20</v>
      </c>
      <c r="P167" s="388">
        <v>1</v>
      </c>
      <c r="Q167" s="386">
        <v>3</v>
      </c>
      <c r="R167" s="387">
        <v>240</v>
      </c>
      <c r="S167" s="355"/>
      <c r="T167" s="355"/>
      <c r="U167" s="356">
        <v>52673.65</v>
      </c>
      <c r="V167" s="394"/>
    </row>
    <row r="168" spans="2:22" s="194" customFormat="1">
      <c r="B168" s="397" t="s">
        <v>276</v>
      </c>
      <c r="C168" s="344" t="s">
        <v>427</v>
      </c>
      <c r="D168" s="382">
        <v>200</v>
      </c>
      <c r="E168" s="391" t="s">
        <v>911</v>
      </c>
      <c r="F168" s="391" t="s">
        <v>912</v>
      </c>
      <c r="G168" s="385" t="s">
        <v>913</v>
      </c>
      <c r="H168" s="386">
        <v>30102</v>
      </c>
      <c r="I168" s="387">
        <v>120</v>
      </c>
      <c r="J168" s="388">
        <v>83101</v>
      </c>
      <c r="K168" s="389" t="s">
        <v>967</v>
      </c>
      <c r="L168" s="351" t="s">
        <v>424</v>
      </c>
      <c r="M168" s="388">
        <v>25</v>
      </c>
      <c r="N168" s="402" t="s">
        <v>481</v>
      </c>
      <c r="O168" s="407">
        <v>10</v>
      </c>
      <c r="P168" s="388">
        <v>1</v>
      </c>
      <c r="Q168" s="386">
        <v>3</v>
      </c>
      <c r="R168" s="387">
        <v>120</v>
      </c>
      <c r="S168" s="355"/>
      <c r="T168" s="355"/>
      <c r="U168" s="356">
        <v>47546.35</v>
      </c>
      <c r="V168" s="394"/>
    </row>
    <row r="169" spans="2:22" s="194" customFormat="1">
      <c r="B169" s="397" t="s">
        <v>276</v>
      </c>
      <c r="C169" s="344" t="s">
        <v>427</v>
      </c>
      <c r="D169" s="382">
        <v>200</v>
      </c>
      <c r="E169" s="346" t="s">
        <v>914</v>
      </c>
      <c r="F169" s="346" t="s">
        <v>915</v>
      </c>
      <c r="G169" s="346" t="s">
        <v>916</v>
      </c>
      <c r="H169" s="386">
        <v>30102</v>
      </c>
      <c r="I169" s="387">
        <v>240</v>
      </c>
      <c r="J169" s="388">
        <v>83101</v>
      </c>
      <c r="K169" s="389" t="s">
        <v>967</v>
      </c>
      <c r="L169" s="351" t="s">
        <v>424</v>
      </c>
      <c r="M169" s="388">
        <v>25</v>
      </c>
      <c r="N169" s="402" t="s">
        <v>481</v>
      </c>
      <c r="O169" s="407">
        <v>20</v>
      </c>
      <c r="P169" s="388">
        <v>1</v>
      </c>
      <c r="Q169" s="386">
        <v>3</v>
      </c>
      <c r="R169" s="387">
        <v>240</v>
      </c>
      <c r="S169" s="355"/>
      <c r="T169" s="355"/>
      <c r="U169" s="356">
        <v>54369.46</v>
      </c>
      <c r="V169" s="394"/>
    </row>
    <row r="170" spans="2:22" s="194" customFormat="1">
      <c r="B170" s="397" t="s">
        <v>276</v>
      </c>
      <c r="C170" s="344" t="s">
        <v>427</v>
      </c>
      <c r="D170" s="345">
        <v>200</v>
      </c>
      <c r="E170" s="391" t="s">
        <v>917</v>
      </c>
      <c r="F170" s="391" t="s">
        <v>918</v>
      </c>
      <c r="G170" s="385" t="s">
        <v>919</v>
      </c>
      <c r="H170" s="355">
        <v>30102</v>
      </c>
      <c r="I170" s="387">
        <f>8*3*4</f>
        <v>96</v>
      </c>
      <c r="J170" s="349">
        <v>83101</v>
      </c>
      <c r="K170" s="405" t="s">
        <v>967</v>
      </c>
      <c r="L170" s="351" t="s">
        <v>424</v>
      </c>
      <c r="M170" s="349">
        <v>25</v>
      </c>
      <c r="N170" s="406" t="s">
        <v>481</v>
      </c>
      <c r="O170" s="407">
        <v>8</v>
      </c>
      <c r="P170" s="349">
        <v>1</v>
      </c>
      <c r="Q170" s="355">
        <v>3</v>
      </c>
      <c r="R170" s="387">
        <f>8*3*4</f>
        <v>96</v>
      </c>
      <c r="S170" s="355"/>
      <c r="T170" s="355"/>
      <c r="U170" s="356">
        <v>18265.48</v>
      </c>
      <c r="V170" s="394"/>
    </row>
    <row r="171" spans="2:22" s="194" customFormat="1">
      <c r="B171" s="397" t="s">
        <v>276</v>
      </c>
      <c r="C171" s="344" t="s">
        <v>427</v>
      </c>
      <c r="D171" s="345">
        <v>100</v>
      </c>
      <c r="E171" s="391" t="s">
        <v>920</v>
      </c>
      <c r="F171" s="391" t="s">
        <v>921</v>
      </c>
      <c r="G171" s="385" t="s">
        <v>922</v>
      </c>
      <c r="H171" s="355">
        <v>30102</v>
      </c>
      <c r="I171" s="387">
        <f>9*3*4</f>
        <v>108</v>
      </c>
      <c r="J171" s="349">
        <v>83101</v>
      </c>
      <c r="K171" s="405" t="s">
        <v>967</v>
      </c>
      <c r="L171" s="351" t="s">
        <v>424</v>
      </c>
      <c r="M171" s="349">
        <v>25</v>
      </c>
      <c r="N171" s="406" t="s">
        <v>481</v>
      </c>
      <c r="O171" s="409">
        <v>9</v>
      </c>
      <c r="P171" s="349">
        <v>1</v>
      </c>
      <c r="Q171" s="355">
        <v>3</v>
      </c>
      <c r="R171" s="387">
        <f>9*3*4</f>
        <v>108</v>
      </c>
      <c r="S171" s="355"/>
      <c r="T171" s="355"/>
      <c r="U171" s="356">
        <v>30431.13</v>
      </c>
      <c r="V171" s="394"/>
    </row>
    <row r="172" spans="2:22" s="194" customFormat="1">
      <c r="B172" s="397" t="s">
        <v>276</v>
      </c>
      <c r="C172" s="344" t="s">
        <v>427</v>
      </c>
      <c r="D172" s="345">
        <v>100</v>
      </c>
      <c r="E172" s="408" t="s">
        <v>923</v>
      </c>
      <c r="F172" s="408" t="s">
        <v>924</v>
      </c>
      <c r="G172" s="396" t="s">
        <v>925</v>
      </c>
      <c r="H172" s="355">
        <v>30102</v>
      </c>
      <c r="I172" s="387">
        <v>180</v>
      </c>
      <c r="J172" s="349">
        <v>83101</v>
      </c>
      <c r="K172" s="405" t="s">
        <v>967</v>
      </c>
      <c r="L172" s="351" t="s">
        <v>424</v>
      </c>
      <c r="M172" s="349">
        <v>25</v>
      </c>
      <c r="N172" s="402" t="s">
        <v>481</v>
      </c>
      <c r="O172" s="409">
        <v>15</v>
      </c>
      <c r="P172" s="349">
        <v>1</v>
      </c>
      <c r="Q172" s="355">
        <v>3</v>
      </c>
      <c r="R172" s="387">
        <v>180</v>
      </c>
      <c r="S172" s="355"/>
      <c r="T172" s="355"/>
      <c r="U172" s="370">
        <v>42366.53</v>
      </c>
      <c r="V172" s="357"/>
    </row>
    <row r="173" spans="2:22" s="194" customFormat="1">
      <c r="B173" s="397" t="s">
        <v>276</v>
      </c>
      <c r="C173" s="344" t="s">
        <v>427</v>
      </c>
      <c r="D173" s="382">
        <v>100</v>
      </c>
      <c r="E173" s="391" t="s">
        <v>926</v>
      </c>
      <c r="F173" s="391" t="s">
        <v>927</v>
      </c>
      <c r="G173" s="385" t="s">
        <v>928</v>
      </c>
      <c r="H173" s="355">
        <v>30102</v>
      </c>
      <c r="I173" s="387">
        <f>18*3*4</f>
        <v>216</v>
      </c>
      <c r="J173" s="388">
        <v>83101</v>
      </c>
      <c r="K173" s="405" t="s">
        <v>967</v>
      </c>
      <c r="L173" s="351" t="s">
        <v>424</v>
      </c>
      <c r="M173" s="349">
        <v>25</v>
      </c>
      <c r="N173" s="402" t="s">
        <v>481</v>
      </c>
      <c r="O173" s="407">
        <v>18</v>
      </c>
      <c r="P173" s="388">
        <v>1</v>
      </c>
      <c r="Q173" s="386">
        <v>3</v>
      </c>
      <c r="R173" s="387">
        <f>18*3*4</f>
        <v>216</v>
      </c>
      <c r="S173" s="355"/>
      <c r="T173" s="355"/>
      <c r="U173" s="356">
        <v>54807.61</v>
      </c>
      <c r="V173" s="394"/>
    </row>
    <row r="174" spans="2:22" s="194" customFormat="1">
      <c r="B174" s="397" t="s">
        <v>276</v>
      </c>
      <c r="C174" s="344" t="s">
        <v>427</v>
      </c>
      <c r="D174" s="382">
        <v>100</v>
      </c>
      <c r="E174" s="414" t="s">
        <v>929</v>
      </c>
      <c r="F174" s="414" t="s">
        <v>930</v>
      </c>
      <c r="G174" s="396" t="s">
        <v>931</v>
      </c>
      <c r="H174" s="386">
        <v>30102</v>
      </c>
      <c r="I174" s="387">
        <f>7*3*4</f>
        <v>84</v>
      </c>
      <c r="J174" s="388">
        <v>83101</v>
      </c>
      <c r="K174" s="403" t="s">
        <v>967</v>
      </c>
      <c r="L174" s="390" t="s">
        <v>424</v>
      </c>
      <c r="M174" s="388">
        <v>25</v>
      </c>
      <c r="N174" s="402" t="s">
        <v>481</v>
      </c>
      <c r="O174" s="413">
        <v>7</v>
      </c>
      <c r="P174" s="388">
        <v>1</v>
      </c>
      <c r="Q174" s="386">
        <v>3</v>
      </c>
      <c r="R174" s="387">
        <f>7*3*4</f>
        <v>84</v>
      </c>
      <c r="S174" s="386"/>
      <c r="T174" s="386"/>
      <c r="U174" s="370">
        <v>19649.55</v>
      </c>
      <c r="V174" s="394"/>
    </row>
    <row r="175" spans="2:22" s="194" customFormat="1">
      <c r="B175" s="397" t="s">
        <v>276</v>
      </c>
      <c r="C175" s="344" t="s">
        <v>427</v>
      </c>
      <c r="D175" s="382">
        <v>200</v>
      </c>
      <c r="E175" s="391" t="s">
        <v>932</v>
      </c>
      <c r="F175" s="391" t="s">
        <v>933</v>
      </c>
      <c r="G175" s="385" t="s">
        <v>934</v>
      </c>
      <c r="H175" s="386">
        <v>30102</v>
      </c>
      <c r="I175" s="387">
        <v>168</v>
      </c>
      <c r="J175" s="388">
        <v>83101</v>
      </c>
      <c r="K175" s="403" t="s">
        <v>967</v>
      </c>
      <c r="L175" s="390" t="s">
        <v>424</v>
      </c>
      <c r="M175" s="388">
        <v>25</v>
      </c>
      <c r="N175" s="402" t="s">
        <v>484</v>
      </c>
      <c r="O175" s="407">
        <v>14</v>
      </c>
      <c r="P175" s="388">
        <v>1</v>
      </c>
      <c r="Q175" s="386">
        <v>3</v>
      </c>
      <c r="R175" s="387">
        <v>168</v>
      </c>
      <c r="S175" s="386"/>
      <c r="T175" s="386"/>
      <c r="U175" s="356">
        <v>12701.82</v>
      </c>
      <c r="V175" s="394"/>
    </row>
    <row r="176" spans="2:22" s="194" customFormat="1">
      <c r="B176" s="397" t="s">
        <v>276</v>
      </c>
      <c r="C176" s="344" t="s">
        <v>427</v>
      </c>
      <c r="D176" s="382">
        <v>200</v>
      </c>
      <c r="E176" s="391" t="s">
        <v>935</v>
      </c>
      <c r="F176" s="391" t="s">
        <v>936</v>
      </c>
      <c r="G176" s="396" t="s">
        <v>937</v>
      </c>
      <c r="H176" s="386">
        <v>30102</v>
      </c>
      <c r="I176" s="387">
        <f>12*3*4</f>
        <v>144</v>
      </c>
      <c r="J176" s="388">
        <v>83101</v>
      </c>
      <c r="K176" s="403" t="s">
        <v>967</v>
      </c>
      <c r="L176" s="390" t="s">
        <v>424</v>
      </c>
      <c r="M176" s="388">
        <v>25</v>
      </c>
      <c r="N176" s="402" t="s">
        <v>486</v>
      </c>
      <c r="O176" s="407">
        <v>12</v>
      </c>
      <c r="P176" s="388">
        <v>1</v>
      </c>
      <c r="Q176" s="386">
        <v>3</v>
      </c>
      <c r="R176" s="387">
        <f>12*3*4</f>
        <v>144</v>
      </c>
      <c r="S176" s="386"/>
      <c r="T176" s="386"/>
      <c r="U176" s="356">
        <v>12240.9</v>
      </c>
      <c r="V176" s="394"/>
    </row>
    <row r="177" spans="2:22" s="194" customFormat="1">
      <c r="B177" s="419" t="s">
        <v>276</v>
      </c>
      <c r="C177" s="420" t="s">
        <v>427</v>
      </c>
      <c r="D177" s="345">
        <v>200</v>
      </c>
      <c r="E177" s="408" t="s">
        <v>938</v>
      </c>
      <c r="F177" s="408" t="s">
        <v>939</v>
      </c>
      <c r="G177" s="417" t="s">
        <v>940</v>
      </c>
      <c r="H177" s="355">
        <v>30102</v>
      </c>
      <c r="I177" s="421">
        <v>180</v>
      </c>
      <c r="J177" s="349">
        <v>83101</v>
      </c>
      <c r="K177" s="405" t="s">
        <v>967</v>
      </c>
      <c r="L177" s="351" t="s">
        <v>424</v>
      </c>
      <c r="M177" s="349">
        <v>25</v>
      </c>
      <c r="N177" s="406" t="s">
        <v>481</v>
      </c>
      <c r="O177" s="409">
        <v>15</v>
      </c>
      <c r="P177" s="349">
        <v>1</v>
      </c>
      <c r="Q177" s="355">
        <v>3</v>
      </c>
      <c r="R177" s="422">
        <v>180</v>
      </c>
      <c r="S177" s="355"/>
      <c r="T177" s="355"/>
      <c r="U177" s="423">
        <v>20231.27</v>
      </c>
      <c r="V177" s="329"/>
    </row>
    <row r="178" spans="2:22" s="194" customFormat="1">
      <c r="B178" s="397" t="s">
        <v>276</v>
      </c>
      <c r="C178" s="344" t="s">
        <v>427</v>
      </c>
      <c r="D178" s="382">
        <v>200</v>
      </c>
      <c r="E178" s="414" t="s">
        <v>941</v>
      </c>
      <c r="F178" s="414" t="s">
        <v>942</v>
      </c>
      <c r="G178" s="396" t="s">
        <v>943</v>
      </c>
      <c r="H178" s="386">
        <v>30102</v>
      </c>
      <c r="I178" s="387">
        <v>240</v>
      </c>
      <c r="J178" s="388">
        <v>83101</v>
      </c>
      <c r="K178" s="403" t="s">
        <v>967</v>
      </c>
      <c r="L178" s="390" t="s">
        <v>424</v>
      </c>
      <c r="M178" s="388">
        <v>25</v>
      </c>
      <c r="N178" s="402" t="s">
        <v>481</v>
      </c>
      <c r="O178" s="413">
        <v>20</v>
      </c>
      <c r="P178" s="388">
        <v>1</v>
      </c>
      <c r="Q178" s="386">
        <v>3</v>
      </c>
      <c r="R178" s="387">
        <v>240</v>
      </c>
      <c r="S178" s="386"/>
      <c r="T178" s="386"/>
      <c r="U178" s="370">
        <v>45053.34</v>
      </c>
      <c r="V178" s="394"/>
    </row>
    <row r="179" spans="2:22" s="194" customFormat="1">
      <c r="B179" s="397" t="s">
        <v>276</v>
      </c>
      <c r="C179" s="344" t="s">
        <v>427</v>
      </c>
      <c r="D179" s="345">
        <v>100</v>
      </c>
      <c r="E179" s="391" t="s">
        <v>944</v>
      </c>
      <c r="F179" s="391" t="s">
        <v>945</v>
      </c>
      <c r="G179" s="385" t="s">
        <v>946</v>
      </c>
      <c r="H179" s="355">
        <v>30102</v>
      </c>
      <c r="I179" s="387">
        <f>9*3*4</f>
        <v>108</v>
      </c>
      <c r="J179" s="349">
        <v>83101</v>
      </c>
      <c r="K179" s="405" t="s">
        <v>967</v>
      </c>
      <c r="L179" s="351" t="s">
        <v>424</v>
      </c>
      <c r="M179" s="345">
        <v>25</v>
      </c>
      <c r="N179" s="424" t="s">
        <v>481</v>
      </c>
      <c r="O179" s="425" t="s">
        <v>968</v>
      </c>
      <c r="P179" s="345">
        <v>1</v>
      </c>
      <c r="Q179" s="345">
        <v>3</v>
      </c>
      <c r="R179" s="387">
        <f>9*3*4</f>
        <v>108</v>
      </c>
      <c r="S179" s="355"/>
      <c r="T179" s="355"/>
      <c r="U179" s="356">
        <v>17183.14</v>
      </c>
      <c r="V179" s="426"/>
    </row>
    <row r="180" spans="2:22" s="194" customFormat="1">
      <c r="B180" s="343" t="s">
        <v>276</v>
      </c>
      <c r="C180" s="411" t="s">
        <v>427</v>
      </c>
      <c r="D180" s="345">
        <v>200</v>
      </c>
      <c r="E180" s="408" t="s">
        <v>947</v>
      </c>
      <c r="F180" s="408" t="s">
        <v>948</v>
      </c>
      <c r="G180" s="417" t="s">
        <v>949</v>
      </c>
      <c r="H180" s="355">
        <v>30102</v>
      </c>
      <c r="I180" s="387">
        <v>120</v>
      </c>
      <c r="J180" s="349">
        <v>83101</v>
      </c>
      <c r="K180" s="405" t="s">
        <v>967</v>
      </c>
      <c r="L180" s="351" t="s">
        <v>424</v>
      </c>
      <c r="M180" s="345">
        <v>25</v>
      </c>
      <c r="N180" s="424" t="s">
        <v>484</v>
      </c>
      <c r="O180" s="427">
        <v>10</v>
      </c>
      <c r="P180" s="349">
        <v>1</v>
      </c>
      <c r="Q180" s="355">
        <v>3</v>
      </c>
      <c r="R180" s="387">
        <v>120</v>
      </c>
      <c r="S180" s="355"/>
      <c r="T180" s="355"/>
      <c r="U180" s="423">
        <v>3024.25</v>
      </c>
      <c r="V180" s="426"/>
    </row>
    <row r="181" spans="2:22" s="194" customFormat="1">
      <c r="B181" s="343" t="s">
        <v>276</v>
      </c>
      <c r="C181" s="411" t="s">
        <v>427</v>
      </c>
      <c r="D181" s="345">
        <v>200</v>
      </c>
      <c r="E181" s="408" t="s">
        <v>950</v>
      </c>
      <c r="F181" s="408" t="s">
        <v>951</v>
      </c>
      <c r="G181" s="417" t="s">
        <v>952</v>
      </c>
      <c r="H181" s="355">
        <v>30102</v>
      </c>
      <c r="I181" s="387">
        <v>180</v>
      </c>
      <c r="J181" s="349">
        <v>83101</v>
      </c>
      <c r="K181" s="405" t="s">
        <v>967</v>
      </c>
      <c r="L181" s="351" t="s">
        <v>424</v>
      </c>
      <c r="M181" s="345">
        <v>25</v>
      </c>
      <c r="N181" s="424" t="s">
        <v>484</v>
      </c>
      <c r="O181" s="427">
        <v>15</v>
      </c>
      <c r="P181" s="349">
        <v>1</v>
      </c>
      <c r="Q181" s="355">
        <v>3</v>
      </c>
      <c r="R181" s="387">
        <v>180</v>
      </c>
      <c r="S181" s="355"/>
      <c r="T181" s="355"/>
      <c r="U181" s="423">
        <v>44073.18</v>
      </c>
      <c r="V181" s="426"/>
    </row>
    <row r="182" spans="2:22" s="194" customFormat="1">
      <c r="B182" s="182" t="s">
        <v>276</v>
      </c>
      <c r="C182" s="195" t="s">
        <v>1018</v>
      </c>
      <c r="D182" s="195">
        <v>125</v>
      </c>
      <c r="E182" s="446" t="s">
        <v>1035</v>
      </c>
      <c r="F182" s="446" t="s">
        <v>975</v>
      </c>
      <c r="G182" s="447" t="s">
        <v>1036</v>
      </c>
      <c r="H182" s="182">
        <v>20214</v>
      </c>
      <c r="I182" s="181">
        <v>480</v>
      </c>
      <c r="J182" s="181" t="s">
        <v>971</v>
      </c>
      <c r="K182" s="181" t="s">
        <v>967</v>
      </c>
      <c r="L182" s="181" t="s">
        <v>1282</v>
      </c>
      <c r="M182" s="181" t="s">
        <v>1283</v>
      </c>
      <c r="N182" s="181" t="s">
        <v>462</v>
      </c>
      <c r="O182" s="181" t="s">
        <v>961</v>
      </c>
      <c r="P182" s="181">
        <v>11119</v>
      </c>
      <c r="Q182" s="181">
        <v>2</v>
      </c>
      <c r="R182" s="181"/>
      <c r="S182" s="219" t="s">
        <v>1284</v>
      </c>
      <c r="T182" s="219" t="s">
        <v>1285</v>
      </c>
      <c r="U182" s="448">
        <v>84757.959999999992</v>
      </c>
      <c r="V182" s="181"/>
    </row>
    <row r="183" spans="2:22" s="194" customFormat="1">
      <c r="B183" s="195" t="s">
        <v>276</v>
      </c>
      <c r="C183" s="195" t="s">
        <v>1018</v>
      </c>
      <c r="D183" s="195">
        <v>200</v>
      </c>
      <c r="E183" s="446" t="s">
        <v>1037</v>
      </c>
      <c r="F183" s="446" t="s">
        <v>1038</v>
      </c>
      <c r="G183" s="446" t="s">
        <v>1039</v>
      </c>
      <c r="H183" s="196">
        <v>20216</v>
      </c>
      <c r="I183" s="181">
        <v>480</v>
      </c>
      <c r="J183" s="449">
        <v>83101</v>
      </c>
      <c r="K183" s="450">
        <v>1003</v>
      </c>
      <c r="L183" s="451">
        <v>0</v>
      </c>
      <c r="M183" s="195">
        <v>26</v>
      </c>
      <c r="N183" s="195" t="s">
        <v>454</v>
      </c>
      <c r="O183" s="452" t="s">
        <v>961</v>
      </c>
      <c r="P183" s="195">
        <v>2451</v>
      </c>
      <c r="Q183" s="181">
        <v>2</v>
      </c>
      <c r="R183" s="195"/>
      <c r="S183" s="219" t="s">
        <v>1284</v>
      </c>
      <c r="T183" s="219" t="s">
        <v>1285</v>
      </c>
      <c r="U183" s="453">
        <v>84058.53</v>
      </c>
      <c r="V183" s="197"/>
    </row>
    <row r="184" spans="2:22" s="194" customFormat="1">
      <c r="B184" s="195" t="s">
        <v>276</v>
      </c>
      <c r="C184" s="195" t="s">
        <v>1018</v>
      </c>
      <c r="D184" s="195">
        <v>200</v>
      </c>
      <c r="E184" s="446" t="s">
        <v>1040</v>
      </c>
      <c r="F184" s="446" t="s">
        <v>1041</v>
      </c>
      <c r="G184" s="446" t="s">
        <v>1042</v>
      </c>
      <c r="H184" s="196">
        <v>20216</v>
      </c>
      <c r="I184" s="181">
        <v>480</v>
      </c>
      <c r="J184" s="449">
        <v>83101</v>
      </c>
      <c r="K184" s="450">
        <v>1003</v>
      </c>
      <c r="L184" s="451">
        <v>0</v>
      </c>
      <c r="M184" s="195">
        <v>26</v>
      </c>
      <c r="N184" s="195" t="s">
        <v>454</v>
      </c>
      <c r="O184" s="452" t="s">
        <v>961</v>
      </c>
      <c r="P184" s="195">
        <v>2447</v>
      </c>
      <c r="Q184" s="181">
        <v>2</v>
      </c>
      <c r="R184" s="195"/>
      <c r="S184" s="219" t="s">
        <v>1284</v>
      </c>
      <c r="T184" s="219" t="s">
        <v>1285</v>
      </c>
      <c r="U184" s="453">
        <v>84400.18</v>
      </c>
      <c r="V184" s="197"/>
    </row>
    <row r="185" spans="2:22" s="194" customFormat="1">
      <c r="B185" s="195" t="s">
        <v>276</v>
      </c>
      <c r="C185" s="195" t="s">
        <v>1018</v>
      </c>
      <c r="D185" s="195">
        <v>100</v>
      </c>
      <c r="E185" s="446" t="s">
        <v>996</v>
      </c>
      <c r="F185" s="446" t="s">
        <v>1043</v>
      </c>
      <c r="G185" s="446" t="s">
        <v>1044</v>
      </c>
      <c r="H185" s="196">
        <v>20215</v>
      </c>
      <c r="I185" s="181">
        <v>480</v>
      </c>
      <c r="J185" s="449">
        <v>83101</v>
      </c>
      <c r="K185" s="450">
        <v>1003</v>
      </c>
      <c r="L185" s="451">
        <v>0</v>
      </c>
      <c r="M185" s="195">
        <v>26</v>
      </c>
      <c r="N185" s="195" t="s">
        <v>999</v>
      </c>
      <c r="O185" s="452" t="s">
        <v>961</v>
      </c>
      <c r="P185" s="195">
        <v>14574</v>
      </c>
      <c r="Q185" s="181">
        <v>5</v>
      </c>
      <c r="R185" s="195"/>
      <c r="S185" s="219" t="s">
        <v>1284</v>
      </c>
      <c r="T185" s="219" t="s">
        <v>1285</v>
      </c>
      <c r="U185" s="453">
        <v>120852.75999999998</v>
      </c>
      <c r="V185" s="197"/>
    </row>
    <row r="186" spans="2:22" s="194" customFormat="1">
      <c r="B186" s="195" t="s">
        <v>276</v>
      </c>
      <c r="C186" s="195" t="s">
        <v>1018</v>
      </c>
      <c r="D186" s="195">
        <v>100</v>
      </c>
      <c r="E186" s="446" t="s">
        <v>1045</v>
      </c>
      <c r="F186" s="446" t="s">
        <v>1046</v>
      </c>
      <c r="G186" s="446" t="s">
        <v>1047</v>
      </c>
      <c r="H186" s="196" t="s">
        <v>1286</v>
      </c>
      <c r="I186" s="181">
        <v>480</v>
      </c>
      <c r="J186" s="449">
        <v>83101</v>
      </c>
      <c r="K186" s="450">
        <v>1003</v>
      </c>
      <c r="L186" s="451">
        <v>0</v>
      </c>
      <c r="M186" s="195">
        <v>26</v>
      </c>
      <c r="N186" s="195" t="s">
        <v>435</v>
      </c>
      <c r="O186" s="452" t="s">
        <v>961</v>
      </c>
      <c r="P186" s="195">
        <v>2435</v>
      </c>
      <c r="Q186" s="181">
        <v>2</v>
      </c>
      <c r="R186" s="195"/>
      <c r="S186" s="219" t="s">
        <v>1284</v>
      </c>
      <c r="T186" s="219" t="s">
        <v>1285</v>
      </c>
      <c r="U186" s="453">
        <v>158437.53399999999</v>
      </c>
      <c r="V186" s="197"/>
    </row>
    <row r="187" spans="2:22" s="194" customFormat="1">
      <c r="B187" s="195" t="s">
        <v>276</v>
      </c>
      <c r="C187" s="195" t="s">
        <v>1018</v>
      </c>
      <c r="D187" s="195">
        <v>100</v>
      </c>
      <c r="E187" s="446" t="s">
        <v>1048</v>
      </c>
      <c r="F187" s="446" t="s">
        <v>1049</v>
      </c>
      <c r="G187" s="446" t="s">
        <v>1050</v>
      </c>
      <c r="H187" s="196">
        <v>20205</v>
      </c>
      <c r="I187" s="181">
        <v>480</v>
      </c>
      <c r="J187" s="449">
        <v>83101</v>
      </c>
      <c r="K187" s="450">
        <v>1003</v>
      </c>
      <c r="L187" s="451">
        <v>0</v>
      </c>
      <c r="M187" s="195">
        <v>26</v>
      </c>
      <c r="N187" s="195" t="s">
        <v>425</v>
      </c>
      <c r="O187" s="452" t="s">
        <v>961</v>
      </c>
      <c r="P187" s="195">
        <v>2430</v>
      </c>
      <c r="Q187" s="181">
        <v>2</v>
      </c>
      <c r="R187" s="195"/>
      <c r="S187" s="219" t="s">
        <v>1284</v>
      </c>
      <c r="T187" s="219" t="s">
        <v>1285</v>
      </c>
      <c r="U187" s="453">
        <v>71006.624000000011</v>
      </c>
      <c r="V187" s="197"/>
    </row>
    <row r="188" spans="2:22" s="194" customFormat="1">
      <c r="B188" s="195" t="s">
        <v>276</v>
      </c>
      <c r="C188" s="195" t="s">
        <v>1018</v>
      </c>
      <c r="D188" s="195">
        <v>100</v>
      </c>
      <c r="E188" s="446" t="s">
        <v>1051</v>
      </c>
      <c r="F188" s="446" t="s">
        <v>1052</v>
      </c>
      <c r="G188" s="446" t="s">
        <v>1053</v>
      </c>
      <c r="H188" s="196" t="s">
        <v>956</v>
      </c>
      <c r="I188" s="181">
        <v>480</v>
      </c>
      <c r="J188" s="449">
        <v>83101</v>
      </c>
      <c r="K188" s="450">
        <v>1003</v>
      </c>
      <c r="L188" s="451">
        <v>0</v>
      </c>
      <c r="M188" s="195">
        <v>26</v>
      </c>
      <c r="N188" s="195" t="s">
        <v>471</v>
      </c>
      <c r="O188" s="452" t="s">
        <v>961</v>
      </c>
      <c r="P188" s="195">
        <v>2455</v>
      </c>
      <c r="Q188" s="181">
        <v>2</v>
      </c>
      <c r="R188" s="195"/>
      <c r="S188" s="219" t="s">
        <v>1284</v>
      </c>
      <c r="T188" s="219" t="s">
        <v>1285</v>
      </c>
      <c r="U188" s="453">
        <v>79258.823999999993</v>
      </c>
      <c r="V188" s="197"/>
    </row>
    <row r="189" spans="2:22" s="194" customFormat="1">
      <c r="B189" s="195" t="s">
        <v>276</v>
      </c>
      <c r="C189" s="195" t="s">
        <v>1018</v>
      </c>
      <c r="D189" s="195">
        <v>125</v>
      </c>
      <c r="E189" s="446" t="s">
        <v>1054</v>
      </c>
      <c r="F189" s="446" t="s">
        <v>1055</v>
      </c>
      <c r="G189" s="446" t="s">
        <v>1056</v>
      </c>
      <c r="H189" s="196">
        <v>20401</v>
      </c>
      <c r="I189" s="181">
        <v>480</v>
      </c>
      <c r="J189" s="449">
        <v>83101</v>
      </c>
      <c r="K189" s="450">
        <v>1003</v>
      </c>
      <c r="L189" s="451">
        <v>0</v>
      </c>
      <c r="M189" s="195">
        <v>26</v>
      </c>
      <c r="N189" s="195" t="s">
        <v>450</v>
      </c>
      <c r="O189" s="452" t="s">
        <v>961</v>
      </c>
      <c r="P189" s="195">
        <v>2422</v>
      </c>
      <c r="Q189" s="181">
        <v>2</v>
      </c>
      <c r="R189" s="195"/>
      <c r="S189" s="219" t="s">
        <v>1284</v>
      </c>
      <c r="T189" s="219" t="s">
        <v>1285</v>
      </c>
      <c r="U189" s="453">
        <v>61451.47</v>
      </c>
      <c r="V189" s="197"/>
    </row>
    <row r="190" spans="2:22" s="194" customFormat="1">
      <c r="B190" s="195" t="s">
        <v>276</v>
      </c>
      <c r="C190" s="195" t="s">
        <v>1018</v>
      </c>
      <c r="D190" s="195">
        <v>100</v>
      </c>
      <c r="E190" s="446" t="s">
        <v>1057</v>
      </c>
      <c r="F190" s="446" t="s">
        <v>1058</v>
      </c>
      <c r="G190" s="446" t="s">
        <v>1059</v>
      </c>
      <c r="H190" s="196">
        <v>20201</v>
      </c>
      <c r="I190" s="181">
        <v>480</v>
      </c>
      <c r="J190" s="449">
        <v>83101</v>
      </c>
      <c r="K190" s="450">
        <v>1003</v>
      </c>
      <c r="L190" s="451">
        <v>0</v>
      </c>
      <c r="M190" s="195">
        <v>26</v>
      </c>
      <c r="N190" s="195" t="s">
        <v>412</v>
      </c>
      <c r="O190" s="452" t="s">
        <v>961</v>
      </c>
      <c r="P190" s="195">
        <v>2432</v>
      </c>
      <c r="Q190" s="181">
        <v>2</v>
      </c>
      <c r="R190" s="195"/>
      <c r="S190" s="219" t="s">
        <v>1284</v>
      </c>
      <c r="T190" s="219" t="s">
        <v>1285</v>
      </c>
      <c r="U190" s="453">
        <v>192904.53399999999</v>
      </c>
      <c r="V190" s="197"/>
    </row>
    <row r="191" spans="2:22" s="194" customFormat="1">
      <c r="B191" s="195" t="s">
        <v>276</v>
      </c>
      <c r="C191" s="195" t="s">
        <v>1018</v>
      </c>
      <c r="D191" s="195">
        <v>100</v>
      </c>
      <c r="E191" s="446" t="s">
        <v>1060</v>
      </c>
      <c r="F191" s="446" t="s">
        <v>1061</v>
      </c>
      <c r="G191" s="446" t="s">
        <v>1062</v>
      </c>
      <c r="H191" s="196" t="s">
        <v>1286</v>
      </c>
      <c r="I191" s="181">
        <v>480</v>
      </c>
      <c r="J191" s="449">
        <v>83101</v>
      </c>
      <c r="K191" s="450">
        <v>1003</v>
      </c>
      <c r="L191" s="451">
        <v>0</v>
      </c>
      <c r="M191" s="195">
        <v>26</v>
      </c>
      <c r="N191" s="195" t="s">
        <v>471</v>
      </c>
      <c r="O191" s="452" t="s">
        <v>961</v>
      </c>
      <c r="P191" s="195">
        <v>10590</v>
      </c>
      <c r="Q191" s="181">
        <v>2</v>
      </c>
      <c r="R191" s="195"/>
      <c r="S191" s="219" t="s">
        <v>1284</v>
      </c>
      <c r="T191" s="219" t="s">
        <v>1285</v>
      </c>
      <c r="U191" s="453">
        <v>80037.463999999993</v>
      </c>
      <c r="V191" s="197"/>
    </row>
    <row r="192" spans="2:22" s="194" customFormat="1">
      <c r="B192" s="195" t="s">
        <v>276</v>
      </c>
      <c r="C192" s="195" t="s">
        <v>1018</v>
      </c>
      <c r="D192" s="195">
        <v>100</v>
      </c>
      <c r="E192" s="446" t="s">
        <v>1063</v>
      </c>
      <c r="F192" s="446" t="s">
        <v>1064</v>
      </c>
      <c r="G192" s="446" t="s">
        <v>1065</v>
      </c>
      <c r="H192" s="196">
        <v>20211</v>
      </c>
      <c r="I192" s="181">
        <v>480</v>
      </c>
      <c r="J192" s="449">
        <v>83101</v>
      </c>
      <c r="K192" s="450">
        <v>1003</v>
      </c>
      <c r="L192" s="451">
        <v>0</v>
      </c>
      <c r="M192" s="195">
        <v>26</v>
      </c>
      <c r="N192" s="195" t="s">
        <v>471</v>
      </c>
      <c r="O192" s="452" t="s">
        <v>961</v>
      </c>
      <c r="P192" s="195">
        <v>2428</v>
      </c>
      <c r="Q192" s="181">
        <v>2</v>
      </c>
      <c r="R192" s="195"/>
      <c r="S192" s="219" t="s">
        <v>1284</v>
      </c>
      <c r="T192" s="219" t="s">
        <v>1285</v>
      </c>
      <c r="U192" s="453">
        <v>80780.114000000001</v>
      </c>
      <c r="V192" s="197"/>
    </row>
    <row r="193" spans="2:22" s="194" customFormat="1">
      <c r="B193" s="195" t="s">
        <v>276</v>
      </c>
      <c r="C193" s="195" t="s">
        <v>1018</v>
      </c>
      <c r="D193" s="195">
        <v>100</v>
      </c>
      <c r="E193" s="446" t="s">
        <v>1066</v>
      </c>
      <c r="F193" s="446" t="s">
        <v>1067</v>
      </c>
      <c r="G193" s="446" t="s">
        <v>1068</v>
      </c>
      <c r="H193" s="196">
        <v>20401</v>
      </c>
      <c r="I193" s="181">
        <v>480</v>
      </c>
      <c r="J193" s="449">
        <v>83101</v>
      </c>
      <c r="K193" s="450">
        <v>1003</v>
      </c>
      <c r="L193" s="451">
        <v>0</v>
      </c>
      <c r="M193" s="195">
        <v>26</v>
      </c>
      <c r="N193" s="195" t="s">
        <v>452</v>
      </c>
      <c r="O193" s="452" t="s">
        <v>961</v>
      </c>
      <c r="P193" s="195">
        <v>2442</v>
      </c>
      <c r="Q193" s="181">
        <v>2</v>
      </c>
      <c r="R193" s="195"/>
      <c r="S193" s="219" t="s">
        <v>1284</v>
      </c>
      <c r="T193" s="219" t="s">
        <v>1285</v>
      </c>
      <c r="U193" s="453">
        <v>100592.76400000001</v>
      </c>
      <c r="V193" s="197"/>
    </row>
    <row r="194" spans="2:22" s="194" customFormat="1">
      <c r="B194" s="195" t="s">
        <v>276</v>
      </c>
      <c r="C194" s="195" t="s">
        <v>1018</v>
      </c>
      <c r="D194" s="195">
        <v>100</v>
      </c>
      <c r="E194" s="446" t="s">
        <v>1069</v>
      </c>
      <c r="F194" s="446" t="s">
        <v>1070</v>
      </c>
      <c r="G194" s="446" t="s">
        <v>1071</v>
      </c>
      <c r="H194" s="196">
        <v>20215</v>
      </c>
      <c r="I194" s="181">
        <v>480</v>
      </c>
      <c r="J194" s="449">
        <v>83101</v>
      </c>
      <c r="K194" s="450">
        <v>1003</v>
      </c>
      <c r="L194" s="451">
        <v>0</v>
      </c>
      <c r="M194" s="195">
        <v>26</v>
      </c>
      <c r="N194" s="195" t="s">
        <v>435</v>
      </c>
      <c r="O194" s="452" t="s">
        <v>961</v>
      </c>
      <c r="P194" s="195">
        <v>2441</v>
      </c>
      <c r="Q194" s="181">
        <v>2</v>
      </c>
      <c r="R194" s="195"/>
      <c r="S194" s="219" t="s">
        <v>1284</v>
      </c>
      <c r="T194" s="219" t="s">
        <v>1285</v>
      </c>
      <c r="U194" s="453">
        <v>156220.43400000001</v>
      </c>
      <c r="V194" s="197"/>
    </row>
    <row r="195" spans="2:22" s="194" customFormat="1">
      <c r="B195" s="195" t="s">
        <v>276</v>
      </c>
      <c r="C195" s="195" t="s">
        <v>1018</v>
      </c>
      <c r="D195" s="195">
        <v>125</v>
      </c>
      <c r="E195" s="446" t="s">
        <v>1015</v>
      </c>
      <c r="F195" s="446" t="s">
        <v>1072</v>
      </c>
      <c r="G195" s="446" t="s">
        <v>1073</v>
      </c>
      <c r="H195" s="196">
        <v>20214</v>
      </c>
      <c r="I195" s="181">
        <v>480</v>
      </c>
      <c r="J195" s="449">
        <v>83101</v>
      </c>
      <c r="K195" s="450">
        <v>1003</v>
      </c>
      <c r="L195" s="451">
        <v>0</v>
      </c>
      <c r="M195" s="195">
        <v>26</v>
      </c>
      <c r="N195" s="195" t="s">
        <v>452</v>
      </c>
      <c r="O195" s="452" t="s">
        <v>961</v>
      </c>
      <c r="P195" s="195">
        <v>2420</v>
      </c>
      <c r="Q195" s="181">
        <v>2</v>
      </c>
      <c r="R195" s="195"/>
      <c r="S195" s="219" t="s">
        <v>1284</v>
      </c>
      <c r="T195" s="219" t="s">
        <v>1285</v>
      </c>
      <c r="U195" s="453">
        <v>100592.76400000001</v>
      </c>
      <c r="V195" s="197"/>
    </row>
    <row r="196" spans="2:22" s="194" customFormat="1">
      <c r="B196" s="195" t="s">
        <v>276</v>
      </c>
      <c r="C196" s="195" t="s">
        <v>1018</v>
      </c>
      <c r="D196" s="195">
        <v>100</v>
      </c>
      <c r="E196" s="446" t="s">
        <v>1074</v>
      </c>
      <c r="F196" s="446" t="s">
        <v>1004</v>
      </c>
      <c r="G196" s="446" t="s">
        <v>1005</v>
      </c>
      <c r="H196" s="196">
        <v>20401</v>
      </c>
      <c r="I196" s="181">
        <v>480</v>
      </c>
      <c r="J196" s="449">
        <v>83101</v>
      </c>
      <c r="K196" s="450">
        <v>1003</v>
      </c>
      <c r="L196" s="451">
        <v>0</v>
      </c>
      <c r="M196" s="195">
        <v>26</v>
      </c>
      <c r="N196" s="195" t="s">
        <v>471</v>
      </c>
      <c r="O196" s="452" t="s">
        <v>961</v>
      </c>
      <c r="P196" s="195">
        <v>2421</v>
      </c>
      <c r="Q196" s="181">
        <v>2</v>
      </c>
      <c r="R196" s="195"/>
      <c r="S196" s="219" t="s">
        <v>1284</v>
      </c>
      <c r="T196" s="219" t="s">
        <v>1285</v>
      </c>
      <c r="U196" s="453">
        <v>70698.624000000025</v>
      </c>
      <c r="V196" s="197"/>
    </row>
    <row r="197" spans="2:22" s="194" customFormat="1">
      <c r="B197" s="195" t="s">
        <v>276</v>
      </c>
      <c r="C197" s="195" t="s">
        <v>1018</v>
      </c>
      <c r="D197" s="195">
        <v>100</v>
      </c>
      <c r="E197" s="446" t="s">
        <v>1075</v>
      </c>
      <c r="F197" s="446" t="s">
        <v>1076</v>
      </c>
      <c r="G197" s="446" t="s">
        <v>1077</v>
      </c>
      <c r="H197" s="196">
        <v>20101</v>
      </c>
      <c r="I197" s="181">
        <v>480</v>
      </c>
      <c r="J197" s="449">
        <v>83101</v>
      </c>
      <c r="K197" s="450">
        <v>1003</v>
      </c>
      <c r="L197" s="451">
        <v>0</v>
      </c>
      <c r="M197" s="195">
        <v>26</v>
      </c>
      <c r="N197" s="195" t="s">
        <v>412</v>
      </c>
      <c r="O197" s="452" t="s">
        <v>961</v>
      </c>
      <c r="P197" s="195">
        <v>13756</v>
      </c>
      <c r="Q197" s="181">
        <v>2</v>
      </c>
      <c r="R197" s="195"/>
      <c r="S197" s="219" t="s">
        <v>1284</v>
      </c>
      <c r="T197" s="219" t="s">
        <v>1285</v>
      </c>
      <c r="U197" s="453">
        <v>184073.89</v>
      </c>
      <c r="V197" s="197"/>
    </row>
    <row r="198" spans="2:22" s="194" customFormat="1">
      <c r="B198" s="195" t="s">
        <v>276</v>
      </c>
      <c r="C198" s="195" t="s">
        <v>1018</v>
      </c>
      <c r="D198" s="195">
        <v>100</v>
      </c>
      <c r="E198" s="446" t="s">
        <v>1078</v>
      </c>
      <c r="F198" s="446" t="s">
        <v>1079</v>
      </c>
      <c r="G198" s="446" t="s">
        <v>1080</v>
      </c>
      <c r="H198" s="196">
        <v>20205</v>
      </c>
      <c r="I198" s="181">
        <v>480</v>
      </c>
      <c r="J198" s="449">
        <v>83101</v>
      </c>
      <c r="K198" s="450">
        <v>1003</v>
      </c>
      <c r="L198" s="451">
        <v>0</v>
      </c>
      <c r="M198" s="195">
        <v>26</v>
      </c>
      <c r="N198" s="195" t="s">
        <v>493</v>
      </c>
      <c r="O198" s="452" t="s">
        <v>961</v>
      </c>
      <c r="P198" s="195">
        <v>2418</v>
      </c>
      <c r="Q198" s="181">
        <v>2</v>
      </c>
      <c r="R198" s="195"/>
      <c r="S198" s="219" t="s">
        <v>1284</v>
      </c>
      <c r="T198" s="219" t="s">
        <v>1285</v>
      </c>
      <c r="U198" s="453">
        <v>87690.37999999999</v>
      </c>
      <c r="V198" s="197"/>
    </row>
    <row r="199" spans="2:22" s="194" customFormat="1">
      <c r="B199" s="195" t="s">
        <v>276</v>
      </c>
      <c r="C199" s="195" t="s">
        <v>1018</v>
      </c>
      <c r="D199" s="195">
        <v>100</v>
      </c>
      <c r="E199" s="446" t="s">
        <v>1081</v>
      </c>
      <c r="F199" s="446" t="s">
        <v>1082</v>
      </c>
      <c r="G199" s="446" t="s">
        <v>1083</v>
      </c>
      <c r="H199" s="196">
        <v>20101</v>
      </c>
      <c r="I199" s="181">
        <v>480</v>
      </c>
      <c r="J199" s="449">
        <v>83101</v>
      </c>
      <c r="K199" s="450">
        <v>1003</v>
      </c>
      <c r="L199" s="451">
        <v>0</v>
      </c>
      <c r="M199" s="195">
        <v>26</v>
      </c>
      <c r="N199" s="195" t="s">
        <v>412</v>
      </c>
      <c r="O199" s="452" t="s">
        <v>961</v>
      </c>
      <c r="P199" s="195">
        <v>13432</v>
      </c>
      <c r="Q199" s="181">
        <v>2</v>
      </c>
      <c r="R199" s="195"/>
      <c r="S199" s="219" t="s">
        <v>1284</v>
      </c>
      <c r="T199" s="219" t="s">
        <v>1285</v>
      </c>
      <c r="U199" s="453">
        <v>157516.14400000003</v>
      </c>
      <c r="V199" s="197"/>
    </row>
    <row r="200" spans="2:22" s="194" customFormat="1">
      <c r="B200" s="195" t="s">
        <v>276</v>
      </c>
      <c r="C200" s="195" t="s">
        <v>1018</v>
      </c>
      <c r="D200" s="195">
        <v>100</v>
      </c>
      <c r="E200" s="446" t="s">
        <v>1084</v>
      </c>
      <c r="F200" s="446" t="s">
        <v>1085</v>
      </c>
      <c r="G200" s="446" t="s">
        <v>1086</v>
      </c>
      <c r="H200" s="196">
        <v>20211</v>
      </c>
      <c r="I200" s="196">
        <v>480</v>
      </c>
      <c r="J200" s="449">
        <v>83101</v>
      </c>
      <c r="K200" s="450">
        <v>1003</v>
      </c>
      <c r="L200" s="451" t="s">
        <v>1282</v>
      </c>
      <c r="M200" s="195">
        <v>26</v>
      </c>
      <c r="N200" s="195" t="s">
        <v>435</v>
      </c>
      <c r="O200" s="452">
        <v>0</v>
      </c>
      <c r="P200" s="195">
        <v>11820</v>
      </c>
      <c r="Q200" s="196">
        <v>2</v>
      </c>
      <c r="R200" s="195"/>
      <c r="S200" s="219" t="s">
        <v>1284</v>
      </c>
      <c r="T200" s="219" t="s">
        <v>1285</v>
      </c>
      <c r="U200" s="453">
        <v>65055.359999999993</v>
      </c>
      <c r="V200" s="197"/>
    </row>
    <row r="201" spans="2:22" s="194" customFormat="1">
      <c r="B201" s="195" t="s">
        <v>276</v>
      </c>
      <c r="C201" s="195" t="s">
        <v>1018</v>
      </c>
      <c r="D201" s="195">
        <v>200</v>
      </c>
      <c r="E201" s="446" t="s">
        <v>992</v>
      </c>
      <c r="F201" s="446" t="s">
        <v>993</v>
      </c>
      <c r="G201" s="446" t="s">
        <v>994</v>
      </c>
      <c r="H201" s="196">
        <v>20401</v>
      </c>
      <c r="I201" s="181">
        <v>480</v>
      </c>
      <c r="J201" s="449">
        <v>83101</v>
      </c>
      <c r="K201" s="450">
        <v>1003</v>
      </c>
      <c r="L201" s="451">
        <v>0</v>
      </c>
      <c r="M201" s="195">
        <v>26</v>
      </c>
      <c r="N201" s="195" t="s">
        <v>425</v>
      </c>
      <c r="O201" s="452" t="s">
        <v>961</v>
      </c>
      <c r="P201" s="195">
        <v>2428</v>
      </c>
      <c r="Q201" s="181">
        <v>2</v>
      </c>
      <c r="R201" s="195"/>
      <c r="S201" s="219" t="s">
        <v>1284</v>
      </c>
      <c r="T201" s="219" t="s">
        <v>1285</v>
      </c>
      <c r="U201" s="453">
        <v>68907.17</v>
      </c>
      <c r="V201" s="197"/>
    </row>
    <row r="202" spans="2:22" s="194" customFormat="1">
      <c r="B202" s="195" t="s">
        <v>276</v>
      </c>
      <c r="C202" s="195" t="s">
        <v>1018</v>
      </c>
      <c r="D202" s="195">
        <v>125</v>
      </c>
      <c r="E202" s="446" t="s">
        <v>1087</v>
      </c>
      <c r="F202" s="446" t="s">
        <v>1088</v>
      </c>
      <c r="G202" s="446" t="s">
        <v>1089</v>
      </c>
      <c r="H202" s="196">
        <v>20214</v>
      </c>
      <c r="I202" s="181">
        <v>480</v>
      </c>
      <c r="J202" s="449">
        <v>83101</v>
      </c>
      <c r="K202" s="450">
        <v>1003</v>
      </c>
      <c r="L202" s="451">
        <v>0</v>
      </c>
      <c r="M202" s="195">
        <v>26</v>
      </c>
      <c r="N202" s="195" t="s">
        <v>435</v>
      </c>
      <c r="O202" s="452" t="s">
        <v>961</v>
      </c>
      <c r="P202" s="195">
        <v>10007</v>
      </c>
      <c r="Q202" s="181">
        <v>2</v>
      </c>
      <c r="R202" s="195"/>
      <c r="S202" s="219" t="s">
        <v>1284</v>
      </c>
      <c r="T202" s="219" t="s">
        <v>1285</v>
      </c>
      <c r="U202" s="453">
        <v>125925.91999999998</v>
      </c>
      <c r="V202" s="197"/>
    </row>
    <row r="203" spans="2:22" s="194" customFormat="1">
      <c r="B203" s="195" t="s">
        <v>276</v>
      </c>
      <c r="C203" s="195" t="s">
        <v>1018</v>
      </c>
      <c r="D203" s="195">
        <v>100</v>
      </c>
      <c r="E203" s="446" t="s">
        <v>1012</v>
      </c>
      <c r="F203" s="446" t="s">
        <v>1013</v>
      </c>
      <c r="G203" s="446" t="s">
        <v>1014</v>
      </c>
      <c r="H203" s="196">
        <v>20101</v>
      </c>
      <c r="I203" s="181">
        <v>480</v>
      </c>
      <c r="J203" s="449">
        <v>83101</v>
      </c>
      <c r="K203" s="450">
        <v>1003</v>
      </c>
      <c r="L203" s="451">
        <v>0</v>
      </c>
      <c r="M203" s="195">
        <v>26</v>
      </c>
      <c r="N203" s="195" t="s">
        <v>412</v>
      </c>
      <c r="O203" s="452" t="s">
        <v>961</v>
      </c>
      <c r="P203" s="195">
        <v>9278</v>
      </c>
      <c r="Q203" s="181">
        <v>2</v>
      </c>
      <c r="R203" s="195"/>
      <c r="S203" s="219" t="s">
        <v>1284</v>
      </c>
      <c r="T203" s="219" t="s">
        <v>1285</v>
      </c>
      <c r="U203" s="453">
        <v>183148.36000000002</v>
      </c>
      <c r="V203" s="197"/>
    </row>
    <row r="204" spans="2:22" s="194" customFormat="1">
      <c r="B204" s="195" t="s">
        <v>276</v>
      </c>
      <c r="C204" s="195" t="s">
        <v>1018</v>
      </c>
      <c r="D204" s="195">
        <v>200</v>
      </c>
      <c r="E204" s="446" t="s">
        <v>979</v>
      </c>
      <c r="F204" s="446" t="s">
        <v>980</v>
      </c>
      <c r="G204" s="446" t="s">
        <v>1090</v>
      </c>
      <c r="H204" s="196" t="s">
        <v>1287</v>
      </c>
      <c r="I204" s="181">
        <v>480</v>
      </c>
      <c r="J204" s="449">
        <v>83101</v>
      </c>
      <c r="K204" s="450">
        <v>1003</v>
      </c>
      <c r="L204" s="451">
        <v>0</v>
      </c>
      <c r="M204" s="195">
        <v>26</v>
      </c>
      <c r="N204" s="195" t="s">
        <v>440</v>
      </c>
      <c r="O204" s="452" t="s">
        <v>961</v>
      </c>
      <c r="P204" s="195">
        <v>2419</v>
      </c>
      <c r="Q204" s="181">
        <v>2</v>
      </c>
      <c r="R204" s="195"/>
      <c r="S204" s="219" t="s">
        <v>1284</v>
      </c>
      <c r="T204" s="219" t="s">
        <v>1285</v>
      </c>
      <c r="U204" s="453">
        <v>86656.994000000006</v>
      </c>
      <c r="V204" s="197"/>
    </row>
    <row r="205" spans="2:22" s="194" customFormat="1">
      <c r="B205" s="195" t="s">
        <v>276</v>
      </c>
      <c r="C205" s="195" t="s">
        <v>1018</v>
      </c>
      <c r="D205" s="195">
        <v>200</v>
      </c>
      <c r="E205" s="446" t="s">
        <v>1091</v>
      </c>
      <c r="F205" s="446" t="s">
        <v>1092</v>
      </c>
      <c r="G205" s="446" t="s">
        <v>1093</v>
      </c>
      <c r="H205" s="196">
        <v>20101</v>
      </c>
      <c r="I205" s="181">
        <v>480</v>
      </c>
      <c r="J205" s="449">
        <v>83101</v>
      </c>
      <c r="K205" s="450">
        <v>1003</v>
      </c>
      <c r="L205" s="451">
        <v>0</v>
      </c>
      <c r="M205" s="195">
        <v>26</v>
      </c>
      <c r="N205" s="195" t="s">
        <v>412</v>
      </c>
      <c r="O205" s="452" t="s">
        <v>961</v>
      </c>
      <c r="P205" s="195">
        <v>14112</v>
      </c>
      <c r="Q205" s="181">
        <v>2</v>
      </c>
      <c r="R205" s="195"/>
      <c r="S205" s="219" t="s">
        <v>1284</v>
      </c>
      <c r="T205" s="219" t="s">
        <v>1285</v>
      </c>
      <c r="U205" s="453">
        <v>155654.45400000003</v>
      </c>
      <c r="V205" s="197"/>
    </row>
    <row r="206" spans="2:22" s="194" customFormat="1">
      <c r="B206" s="195" t="s">
        <v>276</v>
      </c>
      <c r="C206" s="195" t="s">
        <v>1018</v>
      </c>
      <c r="D206" s="195">
        <v>100</v>
      </c>
      <c r="E206" s="446" t="s">
        <v>1094</v>
      </c>
      <c r="F206" s="446" t="s">
        <v>1095</v>
      </c>
      <c r="G206" s="446" t="s">
        <v>1096</v>
      </c>
      <c r="H206" s="196">
        <v>20401</v>
      </c>
      <c r="I206" s="181">
        <v>480</v>
      </c>
      <c r="J206" s="449">
        <v>83101</v>
      </c>
      <c r="K206" s="450">
        <v>1003</v>
      </c>
      <c r="L206" s="451">
        <v>0</v>
      </c>
      <c r="M206" s="195">
        <v>26</v>
      </c>
      <c r="N206" s="195" t="s">
        <v>425</v>
      </c>
      <c r="O206" s="452" t="s">
        <v>961</v>
      </c>
      <c r="P206" s="195">
        <v>2428</v>
      </c>
      <c r="Q206" s="181">
        <v>2</v>
      </c>
      <c r="R206" s="195"/>
      <c r="S206" s="219" t="s">
        <v>1284</v>
      </c>
      <c r="T206" s="219" t="s">
        <v>1285</v>
      </c>
      <c r="U206" s="453">
        <v>75899.469999999987</v>
      </c>
      <c r="V206" s="197"/>
    </row>
    <row r="207" spans="2:22" s="194" customFormat="1">
      <c r="B207" s="195" t="s">
        <v>276</v>
      </c>
      <c r="C207" s="195" t="s">
        <v>1018</v>
      </c>
      <c r="D207" s="195">
        <v>100</v>
      </c>
      <c r="E207" s="446" t="s">
        <v>1020</v>
      </c>
      <c r="F207" s="446" t="s">
        <v>1021</v>
      </c>
      <c r="G207" s="446" t="s">
        <v>1022</v>
      </c>
      <c r="H207" s="196">
        <v>20216</v>
      </c>
      <c r="I207" s="181">
        <v>480</v>
      </c>
      <c r="J207" s="449">
        <v>83101</v>
      </c>
      <c r="K207" s="450">
        <v>1003</v>
      </c>
      <c r="L207" s="451">
        <v>0</v>
      </c>
      <c r="M207" s="195">
        <v>26</v>
      </c>
      <c r="N207" s="195" t="s">
        <v>471</v>
      </c>
      <c r="O207" s="452" t="s">
        <v>961</v>
      </c>
      <c r="P207" s="195">
        <v>2434</v>
      </c>
      <c r="Q207" s="181">
        <v>2</v>
      </c>
      <c r="R207" s="195"/>
      <c r="S207" s="219" t="s">
        <v>1284</v>
      </c>
      <c r="T207" s="219" t="s">
        <v>1285</v>
      </c>
      <c r="U207" s="453">
        <v>78923.763999999996</v>
      </c>
      <c r="V207" s="197"/>
    </row>
    <row r="208" spans="2:22" s="194" customFormat="1">
      <c r="B208" s="195" t="s">
        <v>276</v>
      </c>
      <c r="C208" s="195" t="s">
        <v>1018</v>
      </c>
      <c r="D208" s="195">
        <v>200</v>
      </c>
      <c r="E208" s="446" t="s">
        <v>1097</v>
      </c>
      <c r="F208" s="446" t="s">
        <v>1098</v>
      </c>
      <c r="G208" s="446" t="s">
        <v>1099</v>
      </c>
      <c r="H208" s="196">
        <v>20401</v>
      </c>
      <c r="I208" s="181">
        <v>480</v>
      </c>
      <c r="J208" s="449">
        <v>83101</v>
      </c>
      <c r="K208" s="450">
        <v>1003</v>
      </c>
      <c r="L208" s="451">
        <v>0</v>
      </c>
      <c r="M208" s="195">
        <v>26</v>
      </c>
      <c r="N208" s="195" t="s">
        <v>425</v>
      </c>
      <c r="O208" s="452" t="s">
        <v>961</v>
      </c>
      <c r="P208" s="195">
        <v>2440</v>
      </c>
      <c r="Q208" s="181">
        <v>2</v>
      </c>
      <c r="R208" s="195"/>
      <c r="S208" s="219" t="s">
        <v>1284</v>
      </c>
      <c r="T208" s="219" t="s">
        <v>1285</v>
      </c>
      <c r="U208" s="453">
        <v>65925.19</v>
      </c>
      <c r="V208" s="197"/>
    </row>
    <row r="209" spans="2:22" s="194" customFormat="1">
      <c r="B209" s="195" t="s">
        <v>276</v>
      </c>
      <c r="C209" s="195" t="s">
        <v>1018</v>
      </c>
      <c r="D209" s="195">
        <v>100</v>
      </c>
      <c r="E209" s="446" t="s">
        <v>1100</v>
      </c>
      <c r="F209" s="446" t="s">
        <v>1101</v>
      </c>
      <c r="G209" s="446" t="s">
        <v>1102</v>
      </c>
      <c r="H209" s="196">
        <v>20101</v>
      </c>
      <c r="I209" s="181">
        <v>480</v>
      </c>
      <c r="J209" s="449">
        <v>83101</v>
      </c>
      <c r="K209" s="450">
        <v>1003</v>
      </c>
      <c r="L209" s="451">
        <v>0</v>
      </c>
      <c r="M209" s="195">
        <v>26</v>
      </c>
      <c r="N209" s="195" t="s">
        <v>412</v>
      </c>
      <c r="O209" s="452" t="s">
        <v>961</v>
      </c>
      <c r="P209" s="195">
        <v>13757</v>
      </c>
      <c r="Q209" s="181">
        <v>2</v>
      </c>
      <c r="R209" s="195"/>
      <c r="S209" s="219" t="s">
        <v>1284</v>
      </c>
      <c r="T209" s="219" t="s">
        <v>1285</v>
      </c>
      <c r="U209" s="453">
        <v>158502.74400000004</v>
      </c>
      <c r="V209" s="197"/>
    </row>
    <row r="210" spans="2:22" s="194" customFormat="1">
      <c r="B210" s="195" t="s">
        <v>276</v>
      </c>
      <c r="C210" s="195" t="s">
        <v>1018</v>
      </c>
      <c r="D210" s="195">
        <v>100</v>
      </c>
      <c r="E210" s="446" t="s">
        <v>1103</v>
      </c>
      <c r="F210" s="446" t="s">
        <v>1104</v>
      </c>
      <c r="G210" s="446" t="s">
        <v>1105</v>
      </c>
      <c r="H210" s="196">
        <v>20212</v>
      </c>
      <c r="I210" s="181">
        <v>480</v>
      </c>
      <c r="J210" s="449">
        <v>83101</v>
      </c>
      <c r="K210" s="450">
        <v>1003</v>
      </c>
      <c r="L210" s="451">
        <v>0</v>
      </c>
      <c r="M210" s="195">
        <v>26</v>
      </c>
      <c r="N210" s="195" t="s">
        <v>468</v>
      </c>
      <c r="O210" s="452" t="s">
        <v>961</v>
      </c>
      <c r="P210" s="195">
        <v>2424</v>
      </c>
      <c r="Q210" s="181">
        <v>2</v>
      </c>
      <c r="R210" s="195"/>
      <c r="S210" s="219" t="s">
        <v>1284</v>
      </c>
      <c r="T210" s="219" t="s">
        <v>1285</v>
      </c>
      <c r="U210" s="453">
        <v>87841.37999999999</v>
      </c>
      <c r="V210" s="197"/>
    </row>
    <row r="211" spans="2:22" s="194" customFormat="1">
      <c r="B211" s="195" t="s">
        <v>276</v>
      </c>
      <c r="C211" s="195" t="s">
        <v>1018</v>
      </c>
      <c r="D211" s="195">
        <v>200</v>
      </c>
      <c r="E211" s="446" t="s">
        <v>1106</v>
      </c>
      <c r="F211" s="446" t="s">
        <v>1107</v>
      </c>
      <c r="G211" s="446" t="s">
        <v>1108</v>
      </c>
      <c r="H211" s="196">
        <v>20205</v>
      </c>
      <c r="I211" s="181">
        <v>480</v>
      </c>
      <c r="J211" s="449">
        <v>83101</v>
      </c>
      <c r="K211" s="450">
        <v>1003</v>
      </c>
      <c r="L211" s="451">
        <v>0</v>
      </c>
      <c r="M211" s="195">
        <v>26</v>
      </c>
      <c r="N211" s="195" t="s">
        <v>435</v>
      </c>
      <c r="O211" s="452" t="s">
        <v>961</v>
      </c>
      <c r="P211" s="195">
        <v>10995</v>
      </c>
      <c r="Q211" s="181">
        <v>2</v>
      </c>
      <c r="R211" s="195"/>
      <c r="S211" s="219" t="s">
        <v>1284</v>
      </c>
      <c r="T211" s="219" t="s">
        <v>1285</v>
      </c>
      <c r="U211" s="453">
        <v>153908.62400000001</v>
      </c>
      <c r="V211" s="197"/>
    </row>
    <row r="212" spans="2:22" s="194" customFormat="1">
      <c r="B212" s="195" t="s">
        <v>276</v>
      </c>
      <c r="C212" s="195" t="s">
        <v>1018</v>
      </c>
      <c r="D212" s="195">
        <v>200</v>
      </c>
      <c r="E212" s="446" t="s">
        <v>1008</v>
      </c>
      <c r="F212" s="446" t="s">
        <v>1009</v>
      </c>
      <c r="G212" s="446" t="s">
        <v>1010</v>
      </c>
      <c r="H212" s="196">
        <v>20401</v>
      </c>
      <c r="I212" s="181">
        <v>480</v>
      </c>
      <c r="J212" s="449">
        <v>83101</v>
      </c>
      <c r="K212" s="450">
        <v>1003</v>
      </c>
      <c r="L212" s="451">
        <v>0</v>
      </c>
      <c r="M212" s="195">
        <v>26</v>
      </c>
      <c r="N212" s="195" t="s">
        <v>425</v>
      </c>
      <c r="O212" s="452" t="s">
        <v>961</v>
      </c>
      <c r="P212" s="195">
        <v>2444</v>
      </c>
      <c r="Q212" s="181">
        <v>2</v>
      </c>
      <c r="R212" s="195"/>
      <c r="S212" s="219" t="s">
        <v>1284</v>
      </c>
      <c r="T212" s="219" t="s">
        <v>1285</v>
      </c>
      <c r="U212" s="453">
        <v>65122.753999999994</v>
      </c>
      <c r="V212" s="197"/>
    </row>
    <row r="213" spans="2:22" s="194" customFormat="1">
      <c r="B213" s="195" t="s">
        <v>276</v>
      </c>
      <c r="C213" s="195" t="s">
        <v>1018</v>
      </c>
      <c r="D213" s="195">
        <v>100</v>
      </c>
      <c r="E213" s="446" t="s">
        <v>1109</v>
      </c>
      <c r="F213" s="446" t="s">
        <v>1110</v>
      </c>
      <c r="G213" s="446" t="s">
        <v>1111</v>
      </c>
      <c r="H213" s="196">
        <v>20211</v>
      </c>
      <c r="I213" s="181">
        <v>480</v>
      </c>
      <c r="J213" s="449">
        <v>83101</v>
      </c>
      <c r="K213" s="450">
        <v>1003</v>
      </c>
      <c r="L213" s="451">
        <v>0</v>
      </c>
      <c r="M213" s="195">
        <v>26</v>
      </c>
      <c r="N213" s="195" t="s">
        <v>452</v>
      </c>
      <c r="O213" s="452" t="s">
        <v>961</v>
      </c>
      <c r="P213" s="195">
        <v>131</v>
      </c>
      <c r="Q213" s="181">
        <v>2</v>
      </c>
      <c r="R213" s="195"/>
      <c r="S213" s="219" t="s">
        <v>1284</v>
      </c>
      <c r="T213" s="219" t="s">
        <v>1285</v>
      </c>
      <c r="U213" s="453">
        <v>99911.244000000021</v>
      </c>
      <c r="V213" s="197"/>
    </row>
    <row r="214" spans="2:22" s="194" customFormat="1">
      <c r="B214" s="195" t="s">
        <v>276</v>
      </c>
      <c r="C214" s="195" t="s">
        <v>1018</v>
      </c>
      <c r="D214" s="195">
        <v>125</v>
      </c>
      <c r="E214" s="446" t="s">
        <v>1112</v>
      </c>
      <c r="F214" s="446" t="s">
        <v>1113</v>
      </c>
      <c r="G214" s="446" t="s">
        <v>1114</v>
      </c>
      <c r="H214" s="196">
        <v>50201</v>
      </c>
      <c r="I214" s="181">
        <v>480</v>
      </c>
      <c r="J214" s="449">
        <v>83101</v>
      </c>
      <c r="K214" s="450">
        <v>1003</v>
      </c>
      <c r="L214" s="451">
        <v>0</v>
      </c>
      <c r="M214" s="195">
        <v>26</v>
      </c>
      <c r="N214" s="195" t="s">
        <v>1288</v>
      </c>
      <c r="O214" s="452" t="s">
        <v>961</v>
      </c>
      <c r="P214" s="195">
        <v>12681</v>
      </c>
      <c r="Q214" s="181">
        <v>2</v>
      </c>
      <c r="R214" s="195"/>
      <c r="S214" s="219" t="s">
        <v>1284</v>
      </c>
      <c r="T214" s="219" t="s">
        <v>1285</v>
      </c>
      <c r="U214" s="453">
        <v>175992.72</v>
      </c>
      <c r="V214" s="197"/>
    </row>
    <row r="215" spans="2:22" s="194" customFormat="1">
      <c r="B215" s="195" t="s">
        <v>276</v>
      </c>
      <c r="C215" s="195" t="s">
        <v>1018</v>
      </c>
      <c r="D215" s="195">
        <v>100</v>
      </c>
      <c r="E215" s="446" t="s">
        <v>1115</v>
      </c>
      <c r="F215" s="446" t="s">
        <v>1116</v>
      </c>
      <c r="G215" s="446" t="s">
        <v>1117</v>
      </c>
      <c r="H215" s="196">
        <v>20216</v>
      </c>
      <c r="I215" s="181">
        <v>480</v>
      </c>
      <c r="J215" s="449">
        <v>83101</v>
      </c>
      <c r="K215" s="450">
        <v>1003</v>
      </c>
      <c r="L215" s="451">
        <v>0</v>
      </c>
      <c r="M215" s="195">
        <v>26</v>
      </c>
      <c r="N215" s="195" t="s">
        <v>471</v>
      </c>
      <c r="O215" s="452" t="s">
        <v>961</v>
      </c>
      <c r="P215" s="195">
        <v>2436</v>
      </c>
      <c r="Q215" s="181">
        <v>5</v>
      </c>
      <c r="R215" s="195"/>
      <c r="S215" s="219" t="s">
        <v>1284</v>
      </c>
      <c r="T215" s="219" t="s">
        <v>1285</v>
      </c>
      <c r="U215" s="453">
        <v>88335.963999999993</v>
      </c>
      <c r="V215" s="197"/>
    </row>
    <row r="216" spans="2:22" s="194" customFormat="1">
      <c r="B216" s="195" t="s">
        <v>276</v>
      </c>
      <c r="C216" s="195" t="s">
        <v>1018</v>
      </c>
      <c r="D216" s="195">
        <v>100</v>
      </c>
      <c r="E216" s="446" t="s">
        <v>1118</v>
      </c>
      <c r="F216" s="446" t="s">
        <v>1119</v>
      </c>
      <c r="G216" s="446" t="s">
        <v>1120</v>
      </c>
      <c r="H216" s="196">
        <v>20305</v>
      </c>
      <c r="I216" s="181">
        <v>480</v>
      </c>
      <c r="J216" s="449">
        <v>83101</v>
      </c>
      <c r="K216" s="450">
        <v>1003</v>
      </c>
      <c r="L216" s="451">
        <v>0</v>
      </c>
      <c r="M216" s="195">
        <v>26</v>
      </c>
      <c r="N216" s="195" t="s">
        <v>435</v>
      </c>
      <c r="O216" s="452" t="s">
        <v>961</v>
      </c>
      <c r="P216" s="195">
        <v>2459</v>
      </c>
      <c r="Q216" s="181">
        <v>2</v>
      </c>
      <c r="R216" s="195"/>
      <c r="S216" s="219" t="s">
        <v>1284</v>
      </c>
      <c r="T216" s="219" t="s">
        <v>1285</v>
      </c>
      <c r="U216" s="453">
        <v>163837.35399999999</v>
      </c>
      <c r="V216" s="197"/>
    </row>
    <row r="217" spans="2:22" s="194" customFormat="1">
      <c r="B217" s="195" t="s">
        <v>276</v>
      </c>
      <c r="C217" s="195" t="s">
        <v>1018</v>
      </c>
      <c r="D217" s="195">
        <v>100</v>
      </c>
      <c r="E217" s="446" t="s">
        <v>989</v>
      </c>
      <c r="F217" s="446" t="s">
        <v>990</v>
      </c>
      <c r="G217" s="446" t="s">
        <v>991</v>
      </c>
      <c r="H217" s="196">
        <v>20305</v>
      </c>
      <c r="I217" s="181">
        <v>480</v>
      </c>
      <c r="J217" s="449">
        <v>83101</v>
      </c>
      <c r="K217" s="450">
        <v>1003</v>
      </c>
      <c r="L217" s="451">
        <v>0</v>
      </c>
      <c r="M217" s="195">
        <v>26</v>
      </c>
      <c r="N217" s="195" t="s">
        <v>435</v>
      </c>
      <c r="O217" s="452" t="s">
        <v>961</v>
      </c>
      <c r="P217" s="195">
        <v>9182</v>
      </c>
      <c r="Q217" s="181">
        <v>2</v>
      </c>
      <c r="R217" s="195"/>
      <c r="S217" s="219" t="s">
        <v>1284</v>
      </c>
      <c r="T217" s="219" t="s">
        <v>1285</v>
      </c>
      <c r="U217" s="453">
        <v>103816.614</v>
      </c>
      <c r="V217" s="197"/>
    </row>
    <row r="218" spans="2:22" s="194" customFormat="1">
      <c r="B218" s="195" t="s">
        <v>276</v>
      </c>
      <c r="C218" s="195" t="s">
        <v>1018</v>
      </c>
      <c r="D218" s="195">
        <v>125</v>
      </c>
      <c r="E218" s="446" t="s">
        <v>983</v>
      </c>
      <c r="F218" s="446" t="s">
        <v>984</v>
      </c>
      <c r="G218" s="446" t="s">
        <v>985</v>
      </c>
      <c r="H218" s="196" t="s">
        <v>1289</v>
      </c>
      <c r="I218" s="181">
        <v>480</v>
      </c>
      <c r="J218" s="449">
        <v>83101</v>
      </c>
      <c r="K218" s="450">
        <v>1003</v>
      </c>
      <c r="L218" s="451">
        <v>0</v>
      </c>
      <c r="M218" s="195">
        <v>26</v>
      </c>
      <c r="N218" s="195" t="s">
        <v>468</v>
      </c>
      <c r="O218" s="452" t="s">
        <v>961</v>
      </c>
      <c r="P218" s="195">
        <v>2445</v>
      </c>
      <c r="Q218" s="181">
        <v>2</v>
      </c>
      <c r="R218" s="195"/>
      <c r="S218" s="219" t="s">
        <v>1284</v>
      </c>
      <c r="T218" s="219" t="s">
        <v>1285</v>
      </c>
      <c r="U218" s="453">
        <v>91101.08</v>
      </c>
      <c r="V218" s="197"/>
    </row>
    <row r="219" spans="2:22" s="194" customFormat="1">
      <c r="B219" s="195" t="s">
        <v>276</v>
      </c>
      <c r="C219" s="195" t="s">
        <v>1018</v>
      </c>
      <c r="D219" s="195">
        <v>100</v>
      </c>
      <c r="E219" s="446" t="s">
        <v>1121</v>
      </c>
      <c r="F219" s="446" t="s">
        <v>1122</v>
      </c>
      <c r="G219" s="446" t="s">
        <v>1123</v>
      </c>
      <c r="H219" s="196" t="s">
        <v>1290</v>
      </c>
      <c r="I219" s="181">
        <v>480</v>
      </c>
      <c r="J219" s="449">
        <v>83101</v>
      </c>
      <c r="K219" s="450">
        <v>1003</v>
      </c>
      <c r="L219" s="451">
        <v>0</v>
      </c>
      <c r="M219" s="195">
        <v>26</v>
      </c>
      <c r="N219" s="195" t="s">
        <v>435</v>
      </c>
      <c r="O219" s="452" t="s">
        <v>961</v>
      </c>
      <c r="P219" s="195">
        <v>2451</v>
      </c>
      <c r="Q219" s="181">
        <v>2</v>
      </c>
      <c r="R219" s="195"/>
      <c r="S219" s="219" t="s">
        <v>1284</v>
      </c>
      <c r="T219" s="219" t="s">
        <v>1285</v>
      </c>
      <c r="U219" s="453">
        <v>161860.43400000001</v>
      </c>
      <c r="V219" s="197"/>
    </row>
    <row r="220" spans="2:22" s="194" customFormat="1">
      <c r="B220" s="195" t="s">
        <v>276</v>
      </c>
      <c r="C220" s="195" t="s">
        <v>1018</v>
      </c>
      <c r="D220" s="195">
        <v>200</v>
      </c>
      <c r="E220" s="446" t="s">
        <v>1124</v>
      </c>
      <c r="F220" s="446" t="s">
        <v>1125</v>
      </c>
      <c r="G220" s="446" t="s">
        <v>1126</v>
      </c>
      <c r="H220" s="196">
        <v>30102</v>
      </c>
      <c r="I220" s="196">
        <v>240</v>
      </c>
      <c r="J220" s="449">
        <v>83101</v>
      </c>
      <c r="K220" s="450">
        <v>1001</v>
      </c>
      <c r="L220" s="451">
        <v>0</v>
      </c>
      <c r="M220" s="195">
        <v>26</v>
      </c>
      <c r="N220" s="195" t="s">
        <v>1027</v>
      </c>
      <c r="O220" s="452">
        <v>20</v>
      </c>
      <c r="P220" s="195">
        <v>0</v>
      </c>
      <c r="Q220" s="196">
        <v>3</v>
      </c>
      <c r="R220" s="195"/>
      <c r="S220" s="219" t="s">
        <v>1284</v>
      </c>
      <c r="T220" s="219" t="s">
        <v>1285</v>
      </c>
      <c r="U220" s="453">
        <v>70947.689999999988</v>
      </c>
      <c r="V220" s="197"/>
    </row>
    <row r="221" spans="2:22" s="194" customFormat="1">
      <c r="B221" s="195" t="s">
        <v>276</v>
      </c>
      <c r="C221" s="195" t="s">
        <v>1018</v>
      </c>
      <c r="D221" s="195">
        <v>200</v>
      </c>
      <c r="E221" s="446" t="s">
        <v>1127</v>
      </c>
      <c r="F221" s="446" t="s">
        <v>1128</v>
      </c>
      <c r="G221" s="446" t="s">
        <v>1129</v>
      </c>
      <c r="H221" s="196">
        <v>30102</v>
      </c>
      <c r="I221" s="196">
        <v>240</v>
      </c>
      <c r="J221" s="449">
        <v>83101</v>
      </c>
      <c r="K221" s="450">
        <v>1001</v>
      </c>
      <c r="L221" s="451">
        <v>0</v>
      </c>
      <c r="M221" s="195">
        <v>26</v>
      </c>
      <c r="N221" s="195" t="s">
        <v>1027</v>
      </c>
      <c r="O221" s="452">
        <v>20</v>
      </c>
      <c r="P221" s="195">
        <v>0</v>
      </c>
      <c r="Q221" s="196">
        <v>3</v>
      </c>
      <c r="R221" s="195"/>
      <c r="S221" s="219" t="s">
        <v>1284</v>
      </c>
      <c r="T221" s="219" t="s">
        <v>1285</v>
      </c>
      <c r="U221" s="453">
        <v>62721</v>
      </c>
      <c r="V221" s="197"/>
    </row>
    <row r="222" spans="2:22" s="194" customFormat="1">
      <c r="B222" s="195" t="s">
        <v>276</v>
      </c>
      <c r="C222" s="195" t="s">
        <v>1018</v>
      </c>
      <c r="D222" s="195">
        <v>100</v>
      </c>
      <c r="E222" s="446" t="s">
        <v>1130</v>
      </c>
      <c r="F222" s="446" t="s">
        <v>1131</v>
      </c>
      <c r="G222" s="446" t="s">
        <v>1132</v>
      </c>
      <c r="H222" s="196">
        <v>30102</v>
      </c>
      <c r="I222" s="196">
        <v>240</v>
      </c>
      <c r="J222" s="449">
        <v>83101</v>
      </c>
      <c r="K222" s="450">
        <v>1001</v>
      </c>
      <c r="L222" s="451">
        <v>0</v>
      </c>
      <c r="M222" s="195">
        <v>26</v>
      </c>
      <c r="N222" s="195" t="s">
        <v>1027</v>
      </c>
      <c r="O222" s="452">
        <v>20</v>
      </c>
      <c r="P222" s="195">
        <v>0</v>
      </c>
      <c r="Q222" s="196">
        <v>3</v>
      </c>
      <c r="R222" s="195"/>
      <c r="S222" s="219" t="s">
        <v>1284</v>
      </c>
      <c r="T222" s="219" t="s">
        <v>1285</v>
      </c>
      <c r="U222" s="453">
        <v>69157.929999999993</v>
      </c>
      <c r="V222" s="197"/>
    </row>
    <row r="223" spans="2:22" s="194" customFormat="1">
      <c r="B223" s="195" t="s">
        <v>276</v>
      </c>
      <c r="C223" s="195" t="s">
        <v>1018</v>
      </c>
      <c r="D223" s="195">
        <v>100</v>
      </c>
      <c r="E223" s="446" t="s">
        <v>1133</v>
      </c>
      <c r="F223" s="446" t="s">
        <v>1134</v>
      </c>
      <c r="G223" s="446" t="s">
        <v>1135</v>
      </c>
      <c r="H223" s="196">
        <v>30102</v>
      </c>
      <c r="I223" s="196">
        <v>240</v>
      </c>
      <c r="J223" s="449">
        <v>83101</v>
      </c>
      <c r="K223" s="450">
        <v>1001</v>
      </c>
      <c r="L223" s="451">
        <v>0</v>
      </c>
      <c r="M223" s="195">
        <v>26</v>
      </c>
      <c r="N223" s="195" t="s">
        <v>1027</v>
      </c>
      <c r="O223" s="452">
        <v>20</v>
      </c>
      <c r="P223" s="195">
        <v>0</v>
      </c>
      <c r="Q223" s="196">
        <v>3</v>
      </c>
      <c r="R223" s="195"/>
      <c r="S223" s="219" t="s">
        <v>1284</v>
      </c>
      <c r="T223" s="219" t="s">
        <v>1285</v>
      </c>
      <c r="U223" s="453">
        <v>69265.37999999999</v>
      </c>
      <c r="V223" s="197"/>
    </row>
    <row r="224" spans="2:22" s="194" customFormat="1">
      <c r="B224" s="195" t="s">
        <v>276</v>
      </c>
      <c r="C224" s="195" t="s">
        <v>1018</v>
      </c>
      <c r="D224" s="195">
        <v>100</v>
      </c>
      <c r="E224" s="446" t="s">
        <v>1136</v>
      </c>
      <c r="F224" s="446" t="s">
        <v>1137</v>
      </c>
      <c r="G224" s="446" t="s">
        <v>1138</v>
      </c>
      <c r="H224" s="196">
        <v>30102</v>
      </c>
      <c r="I224" s="196">
        <v>240</v>
      </c>
      <c r="J224" s="449">
        <v>83101</v>
      </c>
      <c r="K224" s="450">
        <v>1001</v>
      </c>
      <c r="L224" s="451">
        <v>0</v>
      </c>
      <c r="M224" s="195">
        <v>26</v>
      </c>
      <c r="N224" s="195" t="s">
        <v>1027</v>
      </c>
      <c r="O224" s="452">
        <v>20</v>
      </c>
      <c r="P224" s="195">
        <v>0</v>
      </c>
      <c r="Q224" s="196">
        <v>3</v>
      </c>
      <c r="R224" s="195"/>
      <c r="S224" s="219" t="s">
        <v>1284</v>
      </c>
      <c r="T224" s="219" t="s">
        <v>1285</v>
      </c>
      <c r="U224" s="453">
        <v>70947.689999999988</v>
      </c>
      <c r="V224" s="197"/>
    </row>
    <row r="225" spans="2:22" s="194" customFormat="1">
      <c r="B225" s="195" t="s">
        <v>276</v>
      </c>
      <c r="C225" s="195" t="s">
        <v>1018</v>
      </c>
      <c r="D225" s="195">
        <v>200</v>
      </c>
      <c r="E225" s="446" t="s">
        <v>1139</v>
      </c>
      <c r="F225" s="446" t="s">
        <v>1140</v>
      </c>
      <c r="G225" s="446" t="s">
        <v>1141</v>
      </c>
      <c r="H225" s="196">
        <v>30102</v>
      </c>
      <c r="I225" s="196">
        <v>144</v>
      </c>
      <c r="J225" s="449">
        <v>83101</v>
      </c>
      <c r="K225" s="450">
        <v>1001</v>
      </c>
      <c r="L225" s="451">
        <v>0</v>
      </c>
      <c r="M225" s="195">
        <v>26</v>
      </c>
      <c r="N225" s="195" t="s">
        <v>1027</v>
      </c>
      <c r="O225" s="452">
        <v>12</v>
      </c>
      <c r="P225" s="195">
        <v>0</v>
      </c>
      <c r="Q225" s="196">
        <v>3</v>
      </c>
      <c r="R225" s="195"/>
      <c r="S225" s="219" t="s">
        <v>1284</v>
      </c>
      <c r="T225" s="219" t="s">
        <v>1285</v>
      </c>
      <c r="U225" s="453">
        <v>38577.51</v>
      </c>
      <c r="V225" s="197"/>
    </row>
    <row r="226" spans="2:22" s="194" customFormat="1">
      <c r="B226" s="195" t="s">
        <v>276</v>
      </c>
      <c r="C226" s="195" t="s">
        <v>1018</v>
      </c>
      <c r="D226" s="195">
        <v>120</v>
      </c>
      <c r="E226" s="446" t="s">
        <v>1142</v>
      </c>
      <c r="F226" s="446" t="s">
        <v>1143</v>
      </c>
      <c r="G226" s="446" t="s">
        <v>1144</v>
      </c>
      <c r="H226" s="196">
        <v>30102</v>
      </c>
      <c r="I226" s="196">
        <v>240</v>
      </c>
      <c r="J226" s="449">
        <v>83101</v>
      </c>
      <c r="K226" s="450">
        <v>1001</v>
      </c>
      <c r="L226" s="451">
        <v>0</v>
      </c>
      <c r="M226" s="195">
        <v>26</v>
      </c>
      <c r="N226" s="195" t="s">
        <v>1027</v>
      </c>
      <c r="O226" s="452">
        <v>20</v>
      </c>
      <c r="P226" s="195">
        <v>0</v>
      </c>
      <c r="Q226" s="196">
        <v>3</v>
      </c>
      <c r="R226" s="195"/>
      <c r="S226" s="219" t="s">
        <v>1284</v>
      </c>
      <c r="T226" s="219" t="s">
        <v>1285</v>
      </c>
      <c r="U226" s="453">
        <v>70947.689999999988</v>
      </c>
      <c r="V226" s="197"/>
    </row>
    <row r="227" spans="2:22" s="194" customFormat="1">
      <c r="B227" s="195" t="s">
        <v>276</v>
      </c>
      <c r="C227" s="195" t="s">
        <v>1018</v>
      </c>
      <c r="D227" s="195">
        <v>200</v>
      </c>
      <c r="E227" s="446" t="s">
        <v>1145</v>
      </c>
      <c r="F227" s="446" t="s">
        <v>1146</v>
      </c>
      <c r="G227" s="446" t="s">
        <v>1147</v>
      </c>
      <c r="H227" s="196">
        <v>30102</v>
      </c>
      <c r="I227" s="196">
        <v>204</v>
      </c>
      <c r="J227" s="449">
        <v>83101</v>
      </c>
      <c r="K227" s="450">
        <v>1001</v>
      </c>
      <c r="L227" s="451">
        <v>0</v>
      </c>
      <c r="M227" s="195">
        <v>26</v>
      </c>
      <c r="N227" s="195" t="s">
        <v>1027</v>
      </c>
      <c r="O227" s="452">
        <v>20</v>
      </c>
      <c r="P227" s="195">
        <v>0</v>
      </c>
      <c r="Q227" s="196">
        <v>3</v>
      </c>
      <c r="R227" s="195"/>
      <c r="S227" s="219" t="s">
        <v>1284</v>
      </c>
      <c r="T227" s="219" t="s">
        <v>1285</v>
      </c>
      <c r="U227" s="453">
        <v>64566.239999999998</v>
      </c>
      <c r="V227" s="197"/>
    </row>
    <row r="228" spans="2:22" s="194" customFormat="1">
      <c r="B228" s="195" t="s">
        <v>276</v>
      </c>
      <c r="C228" s="195" t="s">
        <v>1018</v>
      </c>
      <c r="D228" s="195">
        <v>200</v>
      </c>
      <c r="E228" s="446" t="s">
        <v>1148</v>
      </c>
      <c r="F228" s="446" t="s">
        <v>1149</v>
      </c>
      <c r="G228" s="446" t="s">
        <v>1150</v>
      </c>
      <c r="H228" s="196">
        <v>30102</v>
      </c>
      <c r="I228" s="196">
        <v>240</v>
      </c>
      <c r="J228" s="449">
        <v>83101</v>
      </c>
      <c r="K228" s="450">
        <v>1001</v>
      </c>
      <c r="L228" s="451">
        <v>0</v>
      </c>
      <c r="M228" s="195">
        <v>26</v>
      </c>
      <c r="N228" s="195" t="s">
        <v>1027</v>
      </c>
      <c r="O228" s="452">
        <v>20</v>
      </c>
      <c r="P228" s="195">
        <v>0</v>
      </c>
      <c r="Q228" s="196">
        <v>3</v>
      </c>
      <c r="R228" s="195"/>
      <c r="S228" s="219" t="s">
        <v>1284</v>
      </c>
      <c r="T228" s="219" t="s">
        <v>1285</v>
      </c>
      <c r="U228" s="453">
        <v>61191.359999999993</v>
      </c>
      <c r="V228" s="197"/>
    </row>
    <row r="229" spans="2:22" s="194" customFormat="1">
      <c r="B229" s="195" t="s">
        <v>276</v>
      </c>
      <c r="C229" s="195" t="s">
        <v>1018</v>
      </c>
      <c r="D229" s="195">
        <v>100</v>
      </c>
      <c r="E229" s="446" t="s">
        <v>1151</v>
      </c>
      <c r="F229" s="446" t="s">
        <v>1152</v>
      </c>
      <c r="G229" s="446" t="s">
        <v>1153</v>
      </c>
      <c r="H229" s="196">
        <v>30102</v>
      </c>
      <c r="I229" s="196">
        <v>240</v>
      </c>
      <c r="J229" s="449">
        <v>83101</v>
      </c>
      <c r="K229" s="450">
        <v>1001</v>
      </c>
      <c r="L229" s="451">
        <v>0</v>
      </c>
      <c r="M229" s="195">
        <v>26</v>
      </c>
      <c r="N229" s="195" t="s">
        <v>1291</v>
      </c>
      <c r="O229" s="452">
        <v>20</v>
      </c>
      <c r="P229" s="195">
        <v>0</v>
      </c>
      <c r="Q229" s="196">
        <v>3</v>
      </c>
      <c r="R229" s="195"/>
      <c r="S229" s="219" t="s">
        <v>1284</v>
      </c>
      <c r="T229" s="219" t="s">
        <v>1285</v>
      </c>
      <c r="U229" s="453">
        <v>54949.969999999987</v>
      </c>
      <c r="V229" s="197"/>
    </row>
    <row r="230" spans="2:22" s="194" customFormat="1">
      <c r="B230" s="195" t="s">
        <v>276</v>
      </c>
      <c r="C230" s="195" t="s">
        <v>1018</v>
      </c>
      <c r="D230" s="195">
        <v>100</v>
      </c>
      <c r="E230" s="446" t="s">
        <v>1154</v>
      </c>
      <c r="F230" s="446" t="s">
        <v>1155</v>
      </c>
      <c r="G230" s="446" t="s">
        <v>1156</v>
      </c>
      <c r="H230" s="196">
        <v>30102</v>
      </c>
      <c r="I230" s="196">
        <v>168</v>
      </c>
      <c r="J230" s="449">
        <v>83101</v>
      </c>
      <c r="K230" s="450">
        <v>1001</v>
      </c>
      <c r="L230" s="451">
        <v>0</v>
      </c>
      <c r="M230" s="195">
        <v>26</v>
      </c>
      <c r="N230" s="195" t="s">
        <v>1027</v>
      </c>
      <c r="O230" s="452">
        <v>14</v>
      </c>
      <c r="P230" s="195">
        <v>0</v>
      </c>
      <c r="Q230" s="196">
        <v>3</v>
      </c>
      <c r="R230" s="195"/>
      <c r="S230" s="219" t="s">
        <v>1284</v>
      </c>
      <c r="T230" s="219" t="s">
        <v>1285</v>
      </c>
      <c r="U230" s="453">
        <v>59127.55</v>
      </c>
      <c r="V230" s="197"/>
    </row>
    <row r="231" spans="2:22" s="194" customFormat="1">
      <c r="B231" s="195" t="s">
        <v>276</v>
      </c>
      <c r="C231" s="195" t="s">
        <v>1018</v>
      </c>
      <c r="D231" s="195">
        <v>120</v>
      </c>
      <c r="E231" s="446" t="s">
        <v>1157</v>
      </c>
      <c r="F231" s="446" t="s">
        <v>1158</v>
      </c>
      <c r="G231" s="446" t="s">
        <v>1159</v>
      </c>
      <c r="H231" s="196">
        <v>30102</v>
      </c>
      <c r="I231" s="196">
        <v>228</v>
      </c>
      <c r="J231" s="449">
        <v>83101</v>
      </c>
      <c r="K231" s="450">
        <v>1001</v>
      </c>
      <c r="L231" s="451">
        <v>0</v>
      </c>
      <c r="M231" s="195">
        <v>26</v>
      </c>
      <c r="N231" s="195" t="s">
        <v>1027</v>
      </c>
      <c r="O231" s="452">
        <v>19</v>
      </c>
      <c r="P231" s="195">
        <v>0</v>
      </c>
      <c r="Q231" s="196">
        <v>3</v>
      </c>
      <c r="R231" s="195"/>
      <c r="S231" s="219" t="s">
        <v>1284</v>
      </c>
      <c r="T231" s="219" t="s">
        <v>1285</v>
      </c>
      <c r="U231" s="453">
        <v>62873.030000000006</v>
      </c>
      <c r="V231" s="197"/>
    </row>
    <row r="232" spans="2:22" s="194" customFormat="1">
      <c r="B232" s="195" t="s">
        <v>276</v>
      </c>
      <c r="C232" s="195" t="s">
        <v>1018</v>
      </c>
      <c r="D232" s="195">
        <v>200</v>
      </c>
      <c r="E232" s="446" t="s">
        <v>1160</v>
      </c>
      <c r="F232" s="446" t="s">
        <v>1161</v>
      </c>
      <c r="G232" s="446" t="s">
        <v>1162</v>
      </c>
      <c r="H232" s="196">
        <v>30102</v>
      </c>
      <c r="I232" s="196">
        <v>240</v>
      </c>
      <c r="J232" s="449">
        <v>83101</v>
      </c>
      <c r="K232" s="450">
        <v>1001</v>
      </c>
      <c r="L232" s="451">
        <v>0</v>
      </c>
      <c r="M232" s="195">
        <v>26</v>
      </c>
      <c r="N232" s="195" t="s">
        <v>1027</v>
      </c>
      <c r="O232" s="452">
        <v>20</v>
      </c>
      <c r="P232" s="195">
        <v>0</v>
      </c>
      <c r="Q232" s="196">
        <v>3</v>
      </c>
      <c r="R232" s="195"/>
      <c r="S232" s="219" t="s">
        <v>1284</v>
      </c>
      <c r="T232" s="219" t="s">
        <v>1285</v>
      </c>
      <c r="U232" s="453">
        <v>66727.849999999991</v>
      </c>
      <c r="V232" s="197"/>
    </row>
    <row r="233" spans="2:22" s="194" customFormat="1">
      <c r="B233" s="195" t="s">
        <v>276</v>
      </c>
      <c r="C233" s="195" t="s">
        <v>1018</v>
      </c>
      <c r="D233" s="195">
        <v>100</v>
      </c>
      <c r="E233" s="446" t="s">
        <v>1163</v>
      </c>
      <c r="F233" s="446" t="s">
        <v>1164</v>
      </c>
      <c r="G233" s="446" t="s">
        <v>1165</v>
      </c>
      <c r="H233" s="196">
        <v>30102</v>
      </c>
      <c r="I233" s="196">
        <v>240</v>
      </c>
      <c r="J233" s="449">
        <v>83101</v>
      </c>
      <c r="K233" s="450">
        <v>1001</v>
      </c>
      <c r="L233" s="451">
        <v>0</v>
      </c>
      <c r="M233" s="195">
        <v>26</v>
      </c>
      <c r="N233" s="195" t="s">
        <v>1027</v>
      </c>
      <c r="O233" s="452">
        <v>20</v>
      </c>
      <c r="P233" s="195">
        <v>0</v>
      </c>
      <c r="Q233" s="196">
        <v>3</v>
      </c>
      <c r="R233" s="195"/>
      <c r="S233" s="219" t="s">
        <v>1284</v>
      </c>
      <c r="T233" s="219" t="s">
        <v>1285</v>
      </c>
      <c r="U233" s="453">
        <v>70088.289999999994</v>
      </c>
      <c r="V233" s="197"/>
    </row>
    <row r="234" spans="2:22" s="194" customFormat="1">
      <c r="B234" s="195" t="s">
        <v>276</v>
      </c>
      <c r="C234" s="195" t="s">
        <v>1018</v>
      </c>
      <c r="D234" s="195">
        <v>200</v>
      </c>
      <c r="E234" s="446" t="s">
        <v>1166</v>
      </c>
      <c r="F234" s="446" t="s">
        <v>1167</v>
      </c>
      <c r="G234" s="446" t="s">
        <v>1168</v>
      </c>
      <c r="H234" s="196">
        <v>30102</v>
      </c>
      <c r="I234" s="196">
        <v>240</v>
      </c>
      <c r="J234" s="449">
        <v>83101</v>
      </c>
      <c r="K234" s="450">
        <v>1001</v>
      </c>
      <c r="L234" s="451">
        <v>0</v>
      </c>
      <c r="M234" s="195">
        <v>26</v>
      </c>
      <c r="N234" s="195" t="s">
        <v>1027</v>
      </c>
      <c r="O234" s="452">
        <v>20</v>
      </c>
      <c r="P234" s="195">
        <v>0</v>
      </c>
      <c r="Q234" s="196">
        <v>3</v>
      </c>
      <c r="R234" s="195"/>
      <c r="S234" s="219" t="s">
        <v>1284</v>
      </c>
      <c r="T234" s="219" t="s">
        <v>1285</v>
      </c>
      <c r="U234" s="453">
        <v>63161.4</v>
      </c>
      <c r="V234" s="197"/>
    </row>
    <row r="235" spans="2:22" s="194" customFormat="1">
      <c r="B235" s="195" t="s">
        <v>276</v>
      </c>
      <c r="C235" s="195" t="s">
        <v>1018</v>
      </c>
      <c r="D235" s="195">
        <v>100</v>
      </c>
      <c r="E235" s="446" t="s">
        <v>1169</v>
      </c>
      <c r="F235" s="446" t="s">
        <v>1170</v>
      </c>
      <c r="G235" s="446" t="s">
        <v>1171</v>
      </c>
      <c r="H235" s="196">
        <v>30102</v>
      </c>
      <c r="I235" s="196">
        <v>240</v>
      </c>
      <c r="J235" s="449">
        <v>83101</v>
      </c>
      <c r="K235" s="450">
        <v>1001</v>
      </c>
      <c r="L235" s="451">
        <v>0</v>
      </c>
      <c r="M235" s="195">
        <v>26</v>
      </c>
      <c r="N235" s="195" t="s">
        <v>1027</v>
      </c>
      <c r="O235" s="452">
        <v>20</v>
      </c>
      <c r="P235" s="195">
        <v>0</v>
      </c>
      <c r="Q235" s="196">
        <v>3</v>
      </c>
      <c r="R235" s="195"/>
      <c r="S235" s="219" t="s">
        <v>1284</v>
      </c>
      <c r="T235" s="219" t="s">
        <v>1285</v>
      </c>
      <c r="U235" s="453">
        <v>69211.67</v>
      </c>
      <c r="V235" s="197"/>
    </row>
    <row r="236" spans="2:22" s="194" customFormat="1">
      <c r="B236" s="195" t="s">
        <v>276</v>
      </c>
      <c r="C236" s="195" t="s">
        <v>1018</v>
      </c>
      <c r="D236" s="195">
        <v>100</v>
      </c>
      <c r="E236" s="446" t="s">
        <v>1172</v>
      </c>
      <c r="F236" s="446" t="s">
        <v>1173</v>
      </c>
      <c r="G236" s="446" t="s">
        <v>1174</v>
      </c>
      <c r="H236" s="196">
        <v>30102</v>
      </c>
      <c r="I236" s="196">
        <v>144</v>
      </c>
      <c r="J236" s="449">
        <v>83101</v>
      </c>
      <c r="K236" s="450">
        <v>1001</v>
      </c>
      <c r="L236" s="451">
        <v>0</v>
      </c>
      <c r="M236" s="195">
        <v>26</v>
      </c>
      <c r="N236" s="195" t="s">
        <v>1027</v>
      </c>
      <c r="O236" s="452">
        <v>12</v>
      </c>
      <c r="P236" s="195">
        <v>0</v>
      </c>
      <c r="Q236" s="196">
        <v>3</v>
      </c>
      <c r="R236" s="195"/>
      <c r="S236" s="219" t="s">
        <v>1284</v>
      </c>
      <c r="T236" s="219" t="s">
        <v>1285</v>
      </c>
      <c r="U236" s="453">
        <v>59427.210000000006</v>
      </c>
      <c r="V236" s="197"/>
    </row>
    <row r="237" spans="2:22" s="194" customFormat="1">
      <c r="B237" s="195" t="s">
        <v>276</v>
      </c>
      <c r="C237" s="195" t="s">
        <v>1018</v>
      </c>
      <c r="D237" s="195">
        <v>100</v>
      </c>
      <c r="E237" s="446" t="s">
        <v>1175</v>
      </c>
      <c r="F237" s="446" t="s">
        <v>1176</v>
      </c>
      <c r="G237" s="446" t="s">
        <v>1177</v>
      </c>
      <c r="H237" s="196">
        <v>30102</v>
      </c>
      <c r="I237" s="196">
        <v>240</v>
      </c>
      <c r="J237" s="449">
        <v>83101</v>
      </c>
      <c r="K237" s="450">
        <v>1001</v>
      </c>
      <c r="L237" s="451">
        <v>0</v>
      </c>
      <c r="M237" s="195">
        <v>26</v>
      </c>
      <c r="N237" s="195" t="s">
        <v>1027</v>
      </c>
      <c r="O237" s="452">
        <v>20</v>
      </c>
      <c r="P237" s="195">
        <v>0</v>
      </c>
      <c r="Q237" s="196">
        <v>3</v>
      </c>
      <c r="R237" s="195"/>
      <c r="S237" s="219" t="s">
        <v>1284</v>
      </c>
      <c r="T237" s="219" t="s">
        <v>1285</v>
      </c>
      <c r="U237" s="453">
        <v>63397.759999999995</v>
      </c>
      <c r="V237" s="197"/>
    </row>
    <row r="238" spans="2:22" s="194" customFormat="1">
      <c r="B238" s="195" t="s">
        <v>276</v>
      </c>
      <c r="C238" s="195" t="s">
        <v>1018</v>
      </c>
      <c r="D238" s="195">
        <v>200</v>
      </c>
      <c r="E238" s="446" t="s">
        <v>1178</v>
      </c>
      <c r="F238" s="446" t="s">
        <v>1179</v>
      </c>
      <c r="G238" s="446" t="s">
        <v>1180</v>
      </c>
      <c r="H238" s="196">
        <v>30102</v>
      </c>
      <c r="I238" s="196">
        <v>240</v>
      </c>
      <c r="J238" s="449">
        <v>83101</v>
      </c>
      <c r="K238" s="450">
        <v>1001</v>
      </c>
      <c r="L238" s="451">
        <v>0</v>
      </c>
      <c r="M238" s="195">
        <v>26</v>
      </c>
      <c r="N238" s="195" t="s">
        <v>1027</v>
      </c>
      <c r="O238" s="452">
        <v>20</v>
      </c>
      <c r="P238" s="195">
        <v>0</v>
      </c>
      <c r="Q238" s="196">
        <v>3</v>
      </c>
      <c r="R238" s="195"/>
      <c r="S238" s="219" t="s">
        <v>1284</v>
      </c>
      <c r="T238" s="219" t="s">
        <v>1285</v>
      </c>
      <c r="U238" s="453">
        <v>62796.18</v>
      </c>
      <c r="V238" s="197"/>
    </row>
    <row r="239" spans="2:22" s="194" customFormat="1">
      <c r="B239" s="195" t="s">
        <v>276</v>
      </c>
      <c r="C239" s="195" t="s">
        <v>1018</v>
      </c>
      <c r="D239" s="195">
        <v>120</v>
      </c>
      <c r="E239" s="446" t="s">
        <v>1181</v>
      </c>
      <c r="F239" s="446" t="s">
        <v>1182</v>
      </c>
      <c r="G239" s="446" t="s">
        <v>1183</v>
      </c>
      <c r="H239" s="196">
        <v>30102</v>
      </c>
      <c r="I239" s="196">
        <v>240</v>
      </c>
      <c r="J239" s="449">
        <v>83101</v>
      </c>
      <c r="K239" s="450">
        <v>1001</v>
      </c>
      <c r="L239" s="451">
        <v>0</v>
      </c>
      <c r="M239" s="195">
        <v>26</v>
      </c>
      <c r="N239" s="195" t="s">
        <v>1027</v>
      </c>
      <c r="O239" s="452">
        <v>20</v>
      </c>
      <c r="P239" s="195">
        <v>0</v>
      </c>
      <c r="Q239" s="196">
        <v>3</v>
      </c>
      <c r="R239" s="195"/>
      <c r="S239" s="219" t="s">
        <v>1284</v>
      </c>
      <c r="T239" s="219" t="s">
        <v>1285</v>
      </c>
      <c r="U239" s="453">
        <v>70947.689999999988</v>
      </c>
      <c r="V239" s="197"/>
    </row>
    <row r="240" spans="2:22" s="194" customFormat="1">
      <c r="B240" s="195" t="s">
        <v>276</v>
      </c>
      <c r="C240" s="195" t="s">
        <v>1018</v>
      </c>
      <c r="D240" s="195">
        <v>200</v>
      </c>
      <c r="E240" s="446" t="s">
        <v>1184</v>
      </c>
      <c r="F240" s="446" t="s">
        <v>1185</v>
      </c>
      <c r="G240" s="446" t="s">
        <v>1186</v>
      </c>
      <c r="H240" s="196">
        <v>30102</v>
      </c>
      <c r="I240" s="196">
        <v>240</v>
      </c>
      <c r="J240" s="449">
        <v>83101</v>
      </c>
      <c r="K240" s="450">
        <v>1001</v>
      </c>
      <c r="L240" s="451">
        <v>0</v>
      </c>
      <c r="M240" s="195">
        <v>26</v>
      </c>
      <c r="N240" s="195" t="s">
        <v>1027</v>
      </c>
      <c r="O240" s="452">
        <v>20</v>
      </c>
      <c r="P240" s="195">
        <v>0</v>
      </c>
      <c r="Q240" s="196">
        <v>3</v>
      </c>
      <c r="R240" s="195"/>
      <c r="S240" s="219" t="s">
        <v>1284</v>
      </c>
      <c r="T240" s="219" t="s">
        <v>1285</v>
      </c>
      <c r="U240" s="453">
        <v>66650.689999999988</v>
      </c>
      <c r="V240" s="197"/>
    </row>
    <row r="241" spans="2:22" s="194" customFormat="1">
      <c r="B241" s="195" t="s">
        <v>276</v>
      </c>
      <c r="C241" s="195" t="s">
        <v>1018</v>
      </c>
      <c r="D241" s="195">
        <v>100</v>
      </c>
      <c r="E241" s="446" t="s">
        <v>1024</v>
      </c>
      <c r="F241" s="446" t="s">
        <v>1187</v>
      </c>
      <c r="G241" s="446" t="s">
        <v>1188</v>
      </c>
      <c r="H241" s="196">
        <v>30102</v>
      </c>
      <c r="I241" s="196">
        <v>240</v>
      </c>
      <c r="J241" s="449">
        <v>83101</v>
      </c>
      <c r="K241" s="450">
        <v>1001</v>
      </c>
      <c r="L241" s="451">
        <v>0</v>
      </c>
      <c r="M241" s="195">
        <v>26</v>
      </c>
      <c r="N241" s="195" t="s">
        <v>1027</v>
      </c>
      <c r="O241" s="452">
        <v>20</v>
      </c>
      <c r="P241" s="195">
        <v>0</v>
      </c>
      <c r="Q241" s="196">
        <v>3</v>
      </c>
      <c r="R241" s="195"/>
      <c r="S241" s="219" t="s">
        <v>1284</v>
      </c>
      <c r="T241" s="219" t="s">
        <v>1285</v>
      </c>
      <c r="U241" s="453">
        <v>68262.039999999994</v>
      </c>
      <c r="V241" s="197"/>
    </row>
    <row r="242" spans="2:22" s="194" customFormat="1">
      <c r="B242" s="195" t="s">
        <v>276</v>
      </c>
      <c r="C242" s="195" t="s">
        <v>1018</v>
      </c>
      <c r="D242" s="195">
        <v>200</v>
      </c>
      <c r="E242" s="446" t="s">
        <v>1189</v>
      </c>
      <c r="F242" s="446" t="s">
        <v>1190</v>
      </c>
      <c r="G242" s="446" t="s">
        <v>1191</v>
      </c>
      <c r="H242" s="196">
        <v>30102</v>
      </c>
      <c r="I242" s="196">
        <v>240</v>
      </c>
      <c r="J242" s="449">
        <v>83101</v>
      </c>
      <c r="K242" s="450">
        <v>1001</v>
      </c>
      <c r="L242" s="451">
        <v>0</v>
      </c>
      <c r="M242" s="195">
        <v>26</v>
      </c>
      <c r="N242" s="195" t="s">
        <v>1292</v>
      </c>
      <c r="O242" s="452">
        <v>20</v>
      </c>
      <c r="P242" s="195">
        <v>0</v>
      </c>
      <c r="Q242" s="196">
        <v>3</v>
      </c>
      <c r="R242" s="195"/>
      <c r="S242" s="219" t="s">
        <v>1284</v>
      </c>
      <c r="T242" s="219" t="s">
        <v>1285</v>
      </c>
      <c r="U242" s="453">
        <v>61476.179999999993</v>
      </c>
      <c r="V242" s="197"/>
    </row>
    <row r="243" spans="2:22" s="194" customFormat="1">
      <c r="B243" s="195" t="s">
        <v>276</v>
      </c>
      <c r="C243" s="195" t="s">
        <v>1018</v>
      </c>
      <c r="D243" s="195">
        <v>100</v>
      </c>
      <c r="E243" s="446" t="s">
        <v>1192</v>
      </c>
      <c r="F243" s="446" t="s">
        <v>1193</v>
      </c>
      <c r="G243" s="446" t="s">
        <v>1194</v>
      </c>
      <c r="H243" s="196">
        <v>30102</v>
      </c>
      <c r="I243" s="196">
        <v>240</v>
      </c>
      <c r="J243" s="449">
        <v>83101</v>
      </c>
      <c r="K243" s="450">
        <v>1001</v>
      </c>
      <c r="L243" s="451">
        <v>0</v>
      </c>
      <c r="M243" s="195">
        <v>26</v>
      </c>
      <c r="N243" s="195" t="s">
        <v>1027</v>
      </c>
      <c r="O243" s="452">
        <v>20</v>
      </c>
      <c r="P243" s="195">
        <v>0</v>
      </c>
      <c r="Q243" s="196">
        <v>3</v>
      </c>
      <c r="R243" s="195"/>
      <c r="S243" s="219" t="s">
        <v>1284</v>
      </c>
      <c r="T243" s="219" t="s">
        <v>1285</v>
      </c>
      <c r="U243" s="453">
        <v>70947.689999999988</v>
      </c>
      <c r="V243" s="197"/>
    </row>
    <row r="244" spans="2:22" s="194" customFormat="1">
      <c r="B244" s="195" t="s">
        <v>276</v>
      </c>
      <c r="C244" s="195" t="s">
        <v>1018</v>
      </c>
      <c r="D244" s="195">
        <v>200</v>
      </c>
      <c r="E244" s="446" t="s">
        <v>1195</v>
      </c>
      <c r="F244" s="446" t="s">
        <v>1196</v>
      </c>
      <c r="G244" s="446" t="s">
        <v>1197</v>
      </c>
      <c r="H244" s="196">
        <v>30102</v>
      </c>
      <c r="I244" s="196">
        <v>240</v>
      </c>
      <c r="J244" s="449">
        <v>83101</v>
      </c>
      <c r="K244" s="450">
        <v>1001</v>
      </c>
      <c r="L244" s="451">
        <v>0</v>
      </c>
      <c r="M244" s="195">
        <v>26</v>
      </c>
      <c r="N244" s="195" t="s">
        <v>1292</v>
      </c>
      <c r="O244" s="452">
        <v>20</v>
      </c>
      <c r="P244" s="195">
        <v>0</v>
      </c>
      <c r="Q244" s="196">
        <v>3</v>
      </c>
      <c r="R244" s="195"/>
      <c r="S244" s="219" t="s">
        <v>1284</v>
      </c>
      <c r="T244" s="219" t="s">
        <v>1285</v>
      </c>
      <c r="U244" s="453">
        <v>63274.649999999994</v>
      </c>
      <c r="V244" s="197"/>
    </row>
    <row r="245" spans="2:22" s="194" customFormat="1">
      <c r="B245" s="195" t="s">
        <v>276</v>
      </c>
      <c r="C245" s="195" t="s">
        <v>1018</v>
      </c>
      <c r="D245" s="195">
        <v>200</v>
      </c>
      <c r="E245" s="446" t="s">
        <v>1198</v>
      </c>
      <c r="F245" s="446" t="s">
        <v>1199</v>
      </c>
      <c r="G245" s="446" t="s">
        <v>1200</v>
      </c>
      <c r="H245" s="196">
        <v>30102</v>
      </c>
      <c r="I245" s="196">
        <v>240</v>
      </c>
      <c r="J245" s="449">
        <v>83101</v>
      </c>
      <c r="K245" s="450">
        <v>1001</v>
      </c>
      <c r="L245" s="451">
        <v>0</v>
      </c>
      <c r="M245" s="195">
        <v>26</v>
      </c>
      <c r="N245" s="195" t="s">
        <v>1027</v>
      </c>
      <c r="O245" s="452">
        <v>20</v>
      </c>
      <c r="P245" s="195">
        <v>0</v>
      </c>
      <c r="Q245" s="196">
        <v>3</v>
      </c>
      <c r="R245" s="195"/>
      <c r="S245" s="219" t="s">
        <v>1284</v>
      </c>
      <c r="T245" s="219" t="s">
        <v>1285</v>
      </c>
      <c r="U245" s="453">
        <v>70034.559999999998</v>
      </c>
      <c r="V245" s="197"/>
    </row>
    <row r="246" spans="2:22" s="194" customFormat="1">
      <c r="B246" s="195" t="s">
        <v>276</v>
      </c>
      <c r="C246" s="195" t="s">
        <v>1018</v>
      </c>
      <c r="D246" s="195">
        <v>200</v>
      </c>
      <c r="E246" s="446" t="s">
        <v>1201</v>
      </c>
      <c r="F246" s="446" t="s">
        <v>1202</v>
      </c>
      <c r="G246" s="446" t="s">
        <v>1203</v>
      </c>
      <c r="H246" s="196">
        <v>30102</v>
      </c>
      <c r="I246" s="196">
        <v>240</v>
      </c>
      <c r="J246" s="449">
        <v>83101</v>
      </c>
      <c r="K246" s="450">
        <v>1001</v>
      </c>
      <c r="L246" s="451">
        <v>0</v>
      </c>
      <c r="M246" s="195">
        <v>26</v>
      </c>
      <c r="N246" s="195" t="s">
        <v>1027</v>
      </c>
      <c r="O246" s="452">
        <v>20</v>
      </c>
      <c r="P246" s="195">
        <v>0</v>
      </c>
      <c r="Q246" s="196">
        <v>3</v>
      </c>
      <c r="R246" s="195"/>
      <c r="S246" s="219" t="s">
        <v>1284</v>
      </c>
      <c r="T246" s="219" t="s">
        <v>1285</v>
      </c>
      <c r="U246" s="453">
        <v>69666.87999999999</v>
      </c>
      <c r="V246" s="197"/>
    </row>
    <row r="247" spans="2:22" s="194" customFormat="1">
      <c r="B247" s="195" t="s">
        <v>276</v>
      </c>
      <c r="C247" s="195" t="s">
        <v>1018</v>
      </c>
      <c r="D247" s="195">
        <v>100</v>
      </c>
      <c r="E247" s="446" t="s">
        <v>1204</v>
      </c>
      <c r="F247" s="446" t="s">
        <v>1205</v>
      </c>
      <c r="G247" s="446" t="s">
        <v>1206</v>
      </c>
      <c r="H247" s="196">
        <v>30102</v>
      </c>
      <c r="I247" s="196">
        <v>240</v>
      </c>
      <c r="J247" s="449">
        <v>83101</v>
      </c>
      <c r="K247" s="450">
        <v>1001</v>
      </c>
      <c r="L247" s="451">
        <v>0</v>
      </c>
      <c r="M247" s="195">
        <v>26</v>
      </c>
      <c r="N247" s="195" t="s">
        <v>1027</v>
      </c>
      <c r="O247" s="452">
        <v>20</v>
      </c>
      <c r="P247" s="195">
        <v>0</v>
      </c>
      <c r="Q247" s="196">
        <v>3</v>
      </c>
      <c r="R247" s="195"/>
      <c r="S247" s="219" t="s">
        <v>1284</v>
      </c>
      <c r="T247" s="219" t="s">
        <v>1285</v>
      </c>
      <c r="U247" s="453">
        <v>66455.06</v>
      </c>
      <c r="V247" s="197"/>
    </row>
    <row r="248" spans="2:22" s="194" customFormat="1">
      <c r="B248" s="195" t="s">
        <v>276</v>
      </c>
      <c r="C248" s="195" t="s">
        <v>1018</v>
      </c>
      <c r="D248" s="195">
        <v>100</v>
      </c>
      <c r="E248" s="446" t="s">
        <v>1207</v>
      </c>
      <c r="F248" s="446" t="s">
        <v>1208</v>
      </c>
      <c r="G248" s="446" t="s">
        <v>1209</v>
      </c>
      <c r="H248" s="196">
        <v>30102</v>
      </c>
      <c r="I248" s="196">
        <v>240</v>
      </c>
      <c r="J248" s="449">
        <v>83101</v>
      </c>
      <c r="K248" s="450">
        <v>1001</v>
      </c>
      <c r="L248" s="451">
        <v>0</v>
      </c>
      <c r="M248" s="195">
        <v>26</v>
      </c>
      <c r="N248" s="195" t="s">
        <v>1292</v>
      </c>
      <c r="O248" s="452">
        <v>20</v>
      </c>
      <c r="P248" s="195">
        <v>0</v>
      </c>
      <c r="Q248" s="196">
        <v>3</v>
      </c>
      <c r="R248" s="195"/>
      <c r="S248" s="219" t="s">
        <v>1284</v>
      </c>
      <c r="T248" s="219" t="s">
        <v>1285</v>
      </c>
      <c r="U248" s="453">
        <v>20790.580000000002</v>
      </c>
      <c r="V248" s="197"/>
    </row>
    <row r="249" spans="2:22" s="194" customFormat="1">
      <c r="B249" s="195" t="s">
        <v>276</v>
      </c>
      <c r="C249" s="195" t="s">
        <v>1018</v>
      </c>
      <c r="D249" s="195">
        <v>200</v>
      </c>
      <c r="E249" s="446" t="s">
        <v>1210</v>
      </c>
      <c r="F249" s="446" t="s">
        <v>1211</v>
      </c>
      <c r="G249" s="446" t="s">
        <v>1212</v>
      </c>
      <c r="H249" s="196">
        <v>30102</v>
      </c>
      <c r="I249" s="196">
        <v>120</v>
      </c>
      <c r="J249" s="449">
        <v>83101</v>
      </c>
      <c r="K249" s="450">
        <v>1001</v>
      </c>
      <c r="L249" s="451">
        <v>0</v>
      </c>
      <c r="M249" s="195">
        <v>26</v>
      </c>
      <c r="N249" s="195" t="s">
        <v>1027</v>
      </c>
      <c r="O249" s="452">
        <v>10</v>
      </c>
      <c r="P249" s="195">
        <v>0</v>
      </c>
      <c r="Q249" s="196">
        <v>3</v>
      </c>
      <c r="R249" s="195"/>
      <c r="S249" s="219" t="s">
        <v>1284</v>
      </c>
      <c r="T249" s="219" t="s">
        <v>1285</v>
      </c>
      <c r="U249" s="453">
        <v>56313.89</v>
      </c>
      <c r="V249" s="197"/>
    </row>
    <row r="250" spans="2:22" s="194" customFormat="1">
      <c r="B250" s="195" t="s">
        <v>276</v>
      </c>
      <c r="C250" s="195" t="s">
        <v>1018</v>
      </c>
      <c r="D250" s="195">
        <v>200</v>
      </c>
      <c r="E250" s="446" t="s">
        <v>1213</v>
      </c>
      <c r="F250" s="446" t="s">
        <v>1214</v>
      </c>
      <c r="G250" s="446" t="s">
        <v>1215</v>
      </c>
      <c r="H250" s="196">
        <v>30102</v>
      </c>
      <c r="I250" s="196">
        <v>240</v>
      </c>
      <c r="J250" s="449">
        <v>83101</v>
      </c>
      <c r="K250" s="450">
        <v>1001</v>
      </c>
      <c r="L250" s="451">
        <v>0</v>
      </c>
      <c r="M250" s="195">
        <v>26</v>
      </c>
      <c r="N250" s="195" t="s">
        <v>1027</v>
      </c>
      <c r="O250" s="452">
        <v>20</v>
      </c>
      <c r="P250" s="195">
        <v>0</v>
      </c>
      <c r="Q250" s="196">
        <v>3</v>
      </c>
      <c r="R250" s="195"/>
      <c r="S250" s="219" t="s">
        <v>1284</v>
      </c>
      <c r="T250" s="219" t="s">
        <v>1285</v>
      </c>
      <c r="U250" s="453">
        <v>64343.17</v>
      </c>
      <c r="V250" s="197"/>
    </row>
    <row r="251" spans="2:22" s="194" customFormat="1">
      <c r="B251" s="195" t="s">
        <v>276</v>
      </c>
      <c r="C251" s="195" t="s">
        <v>1018</v>
      </c>
      <c r="D251" s="195">
        <v>200</v>
      </c>
      <c r="E251" s="446" t="s">
        <v>1216</v>
      </c>
      <c r="F251" s="446" t="s">
        <v>1217</v>
      </c>
      <c r="G251" s="446" t="s">
        <v>1218</v>
      </c>
      <c r="H251" s="196">
        <v>30102</v>
      </c>
      <c r="I251" s="196">
        <v>240</v>
      </c>
      <c r="J251" s="449">
        <v>83101</v>
      </c>
      <c r="K251" s="450">
        <v>1001</v>
      </c>
      <c r="L251" s="451">
        <v>0</v>
      </c>
      <c r="M251" s="195">
        <v>26</v>
      </c>
      <c r="N251" s="195" t="s">
        <v>1027</v>
      </c>
      <c r="O251" s="452">
        <v>20</v>
      </c>
      <c r="P251" s="195">
        <v>0</v>
      </c>
      <c r="Q251" s="196">
        <v>3</v>
      </c>
      <c r="R251" s="195"/>
      <c r="S251" s="219" t="s">
        <v>1284</v>
      </c>
      <c r="T251" s="219" t="s">
        <v>1285</v>
      </c>
      <c r="U251" s="453">
        <v>70165.45</v>
      </c>
      <c r="V251" s="197"/>
    </row>
    <row r="252" spans="2:22" s="194" customFormat="1">
      <c r="B252" s="195" t="s">
        <v>276</v>
      </c>
      <c r="C252" s="195" t="s">
        <v>1018</v>
      </c>
      <c r="D252" s="195">
        <v>100</v>
      </c>
      <c r="E252" s="446" t="s">
        <v>1219</v>
      </c>
      <c r="F252" s="446" t="s">
        <v>1220</v>
      </c>
      <c r="G252" s="446" t="s">
        <v>1221</v>
      </c>
      <c r="H252" s="196">
        <v>30102</v>
      </c>
      <c r="I252" s="196">
        <v>240</v>
      </c>
      <c r="J252" s="449">
        <v>83101</v>
      </c>
      <c r="K252" s="450">
        <v>1001</v>
      </c>
      <c r="L252" s="451">
        <v>0</v>
      </c>
      <c r="M252" s="195">
        <v>26</v>
      </c>
      <c r="N252" s="195" t="s">
        <v>1027</v>
      </c>
      <c r="O252" s="452">
        <v>20</v>
      </c>
      <c r="P252" s="195">
        <v>0</v>
      </c>
      <c r="Q252" s="196">
        <v>3</v>
      </c>
      <c r="R252" s="195"/>
      <c r="S252" s="219" t="s">
        <v>1284</v>
      </c>
      <c r="T252" s="219" t="s">
        <v>1285</v>
      </c>
      <c r="U252" s="453">
        <v>70088.289999999994</v>
      </c>
      <c r="V252" s="197"/>
    </row>
    <row r="253" spans="2:22" s="194" customFormat="1">
      <c r="B253" s="195" t="s">
        <v>276</v>
      </c>
      <c r="C253" s="195" t="s">
        <v>1018</v>
      </c>
      <c r="D253" s="195">
        <v>100</v>
      </c>
      <c r="E253" s="446" t="s">
        <v>1222</v>
      </c>
      <c r="F253" s="446" t="s">
        <v>1223</v>
      </c>
      <c r="G253" s="446" t="s">
        <v>1224</v>
      </c>
      <c r="H253" s="196">
        <v>30102</v>
      </c>
      <c r="I253" s="196">
        <v>240</v>
      </c>
      <c r="J253" s="449">
        <v>83101</v>
      </c>
      <c r="K253" s="450">
        <v>1001</v>
      </c>
      <c r="L253" s="451">
        <v>0</v>
      </c>
      <c r="M253" s="195">
        <v>26</v>
      </c>
      <c r="N253" s="195" t="s">
        <v>1292</v>
      </c>
      <c r="O253" s="452">
        <v>20</v>
      </c>
      <c r="P253" s="195">
        <v>0</v>
      </c>
      <c r="Q253" s="196">
        <v>3</v>
      </c>
      <c r="R253" s="195"/>
      <c r="S253" s="219" t="s">
        <v>1284</v>
      </c>
      <c r="T253" s="219" t="s">
        <v>1285</v>
      </c>
      <c r="U253" s="453">
        <v>60821.69999999999</v>
      </c>
      <c r="V253" s="197"/>
    </row>
    <row r="254" spans="2:22" s="194" customFormat="1">
      <c r="B254" s="195" t="s">
        <v>276</v>
      </c>
      <c r="C254" s="195" t="s">
        <v>1018</v>
      </c>
      <c r="D254" s="195">
        <v>200</v>
      </c>
      <c r="E254" s="446" t="s">
        <v>1225</v>
      </c>
      <c r="F254" s="446" t="s">
        <v>1226</v>
      </c>
      <c r="G254" s="446" t="s">
        <v>1227</v>
      </c>
      <c r="H254" s="196">
        <v>30102</v>
      </c>
      <c r="I254" s="196">
        <v>168</v>
      </c>
      <c r="J254" s="449">
        <v>83101</v>
      </c>
      <c r="K254" s="450">
        <v>1001</v>
      </c>
      <c r="L254" s="451">
        <v>0</v>
      </c>
      <c r="M254" s="195">
        <v>26</v>
      </c>
      <c r="N254" s="195" t="s">
        <v>1027</v>
      </c>
      <c r="O254" s="452">
        <v>14</v>
      </c>
      <c r="P254" s="195">
        <v>0</v>
      </c>
      <c r="Q254" s="196">
        <v>3</v>
      </c>
      <c r="R254" s="195"/>
      <c r="S254" s="219" t="s">
        <v>1284</v>
      </c>
      <c r="T254" s="219" t="s">
        <v>1285</v>
      </c>
      <c r="U254" s="453">
        <v>22737.15</v>
      </c>
      <c r="V254" s="197"/>
    </row>
    <row r="255" spans="2:22" s="194" customFormat="1">
      <c r="B255" s="195" t="s">
        <v>276</v>
      </c>
      <c r="C255" s="195" t="s">
        <v>1018</v>
      </c>
      <c r="D255" s="195">
        <v>100</v>
      </c>
      <c r="E255" s="446" t="s">
        <v>1228</v>
      </c>
      <c r="F255" s="446" t="s">
        <v>1229</v>
      </c>
      <c r="G255" s="446" t="s">
        <v>1230</v>
      </c>
      <c r="H255" s="196">
        <v>30102</v>
      </c>
      <c r="I255" s="196">
        <v>240</v>
      </c>
      <c r="J255" s="449">
        <v>83101</v>
      </c>
      <c r="K255" s="450">
        <v>1001</v>
      </c>
      <c r="L255" s="451">
        <v>0</v>
      </c>
      <c r="M255" s="195">
        <v>26</v>
      </c>
      <c r="N255" s="195" t="s">
        <v>1027</v>
      </c>
      <c r="O255" s="452">
        <v>20</v>
      </c>
      <c r="P255" s="195">
        <v>0</v>
      </c>
      <c r="Q255" s="196">
        <v>3</v>
      </c>
      <c r="R255" s="195"/>
      <c r="S255" s="219" t="s">
        <v>1284</v>
      </c>
      <c r="T255" s="219" t="s">
        <v>1285</v>
      </c>
      <c r="U255" s="453">
        <v>67907.42</v>
      </c>
      <c r="V255" s="197"/>
    </row>
    <row r="256" spans="2:22" s="194" customFormat="1">
      <c r="B256" s="195" t="s">
        <v>276</v>
      </c>
      <c r="C256" s="195" t="s">
        <v>1018</v>
      </c>
      <c r="D256" s="195">
        <v>100</v>
      </c>
      <c r="E256" s="446" t="s">
        <v>1231</v>
      </c>
      <c r="F256" s="446" t="s">
        <v>1232</v>
      </c>
      <c r="G256" s="446" t="s">
        <v>1233</v>
      </c>
      <c r="H256" s="196">
        <v>30102</v>
      </c>
      <c r="I256" s="196">
        <v>180</v>
      </c>
      <c r="J256" s="449">
        <v>83101</v>
      </c>
      <c r="K256" s="450">
        <v>1001</v>
      </c>
      <c r="L256" s="451">
        <v>0</v>
      </c>
      <c r="M256" s="195">
        <v>26</v>
      </c>
      <c r="N256" s="195" t="s">
        <v>1027</v>
      </c>
      <c r="O256" s="452">
        <v>15</v>
      </c>
      <c r="P256" s="195">
        <v>0</v>
      </c>
      <c r="Q256" s="196">
        <v>3</v>
      </c>
      <c r="R256" s="195"/>
      <c r="S256" s="219" t="s">
        <v>1284</v>
      </c>
      <c r="T256" s="219" t="s">
        <v>1285</v>
      </c>
      <c r="U256" s="453">
        <v>48780.81</v>
      </c>
      <c r="V256" s="197"/>
    </row>
    <row r="257" spans="2:22" s="194" customFormat="1">
      <c r="B257" s="195" t="s">
        <v>276</v>
      </c>
      <c r="C257" s="195" t="s">
        <v>1018</v>
      </c>
      <c r="D257" s="195">
        <v>200</v>
      </c>
      <c r="E257" s="446" t="s">
        <v>1234</v>
      </c>
      <c r="F257" s="446" t="s">
        <v>1235</v>
      </c>
      <c r="G257" s="446" t="s">
        <v>1236</v>
      </c>
      <c r="H257" s="196">
        <v>30102</v>
      </c>
      <c r="I257" s="196">
        <v>240</v>
      </c>
      <c r="J257" s="449">
        <v>83101</v>
      </c>
      <c r="K257" s="450">
        <v>1001</v>
      </c>
      <c r="L257" s="451">
        <v>0</v>
      </c>
      <c r="M257" s="195">
        <v>26</v>
      </c>
      <c r="N257" s="195" t="s">
        <v>1027</v>
      </c>
      <c r="O257" s="452">
        <v>20</v>
      </c>
      <c r="P257" s="195">
        <v>0</v>
      </c>
      <c r="Q257" s="196">
        <v>3</v>
      </c>
      <c r="R257" s="195"/>
      <c r="S257" s="219" t="s">
        <v>1284</v>
      </c>
      <c r="T257" s="219" t="s">
        <v>1285</v>
      </c>
      <c r="U257" s="453">
        <v>67171.41</v>
      </c>
      <c r="V257" s="197"/>
    </row>
    <row r="258" spans="2:22" s="194" customFormat="1">
      <c r="B258" s="195" t="s">
        <v>276</v>
      </c>
      <c r="C258" s="195" t="s">
        <v>1018</v>
      </c>
      <c r="D258" s="195">
        <v>200</v>
      </c>
      <c r="E258" s="446" t="s">
        <v>1237</v>
      </c>
      <c r="F258" s="446" t="s">
        <v>1238</v>
      </c>
      <c r="G258" s="446" t="s">
        <v>1239</v>
      </c>
      <c r="H258" s="196">
        <v>30102</v>
      </c>
      <c r="I258" s="196">
        <v>144</v>
      </c>
      <c r="J258" s="449">
        <v>83101</v>
      </c>
      <c r="K258" s="450">
        <v>1001</v>
      </c>
      <c r="L258" s="451">
        <v>0</v>
      </c>
      <c r="M258" s="195">
        <v>26</v>
      </c>
      <c r="N258" s="195" t="s">
        <v>1027</v>
      </c>
      <c r="O258" s="452">
        <v>12</v>
      </c>
      <c r="P258" s="195">
        <v>0</v>
      </c>
      <c r="Q258" s="196">
        <v>3</v>
      </c>
      <c r="R258" s="195"/>
      <c r="S258" s="219" t="s">
        <v>1284</v>
      </c>
      <c r="T258" s="219" t="s">
        <v>1285</v>
      </c>
      <c r="U258" s="453">
        <v>41730.6</v>
      </c>
      <c r="V258" s="197"/>
    </row>
    <row r="259" spans="2:22" s="194" customFormat="1">
      <c r="B259" s="195" t="s">
        <v>276</v>
      </c>
      <c r="C259" s="195" t="s">
        <v>1018</v>
      </c>
      <c r="D259" s="195">
        <v>120</v>
      </c>
      <c r="E259" s="446" t="s">
        <v>1240</v>
      </c>
      <c r="F259" s="446" t="s">
        <v>1241</v>
      </c>
      <c r="G259" s="446" t="s">
        <v>1242</v>
      </c>
      <c r="H259" s="196">
        <v>30102</v>
      </c>
      <c r="I259" s="196">
        <v>240</v>
      </c>
      <c r="J259" s="449">
        <v>83101</v>
      </c>
      <c r="K259" s="450">
        <v>1001</v>
      </c>
      <c r="L259" s="451">
        <v>0</v>
      </c>
      <c r="M259" s="195">
        <v>26</v>
      </c>
      <c r="N259" s="195" t="s">
        <v>1027</v>
      </c>
      <c r="O259" s="452">
        <v>20</v>
      </c>
      <c r="P259" s="195">
        <v>0</v>
      </c>
      <c r="Q259" s="196">
        <v>3</v>
      </c>
      <c r="R259" s="195"/>
      <c r="S259" s="219" t="s">
        <v>1284</v>
      </c>
      <c r="T259" s="219" t="s">
        <v>1285</v>
      </c>
      <c r="U259" s="453">
        <v>63457.97</v>
      </c>
      <c r="V259" s="197"/>
    </row>
    <row r="260" spans="2:22" s="194" customFormat="1">
      <c r="B260" s="182" t="s">
        <v>276</v>
      </c>
      <c r="C260" s="195" t="s">
        <v>1018</v>
      </c>
      <c r="D260" s="182">
        <v>100</v>
      </c>
      <c r="E260" s="184" t="s">
        <v>1243</v>
      </c>
      <c r="F260" s="184" t="s">
        <v>1244</v>
      </c>
      <c r="G260" s="184" t="s">
        <v>1245</v>
      </c>
      <c r="H260" s="196">
        <v>30102</v>
      </c>
      <c r="I260" s="454">
        <v>240</v>
      </c>
      <c r="J260" s="449">
        <v>83101</v>
      </c>
      <c r="K260" s="450">
        <v>1001</v>
      </c>
      <c r="L260" s="451">
        <v>0</v>
      </c>
      <c r="M260" s="195">
        <v>26</v>
      </c>
      <c r="N260" s="195" t="s">
        <v>1027</v>
      </c>
      <c r="O260" s="181">
        <v>20</v>
      </c>
      <c r="P260" s="195">
        <v>0</v>
      </c>
      <c r="Q260" s="196">
        <v>3</v>
      </c>
      <c r="R260" s="195"/>
      <c r="S260" s="219" t="s">
        <v>1284</v>
      </c>
      <c r="T260" s="219" t="s">
        <v>1285</v>
      </c>
      <c r="U260" s="448">
        <v>70556.569999999992</v>
      </c>
      <c r="V260" s="197"/>
    </row>
    <row r="261" spans="2:22" s="194" customFormat="1">
      <c r="B261" s="182" t="s">
        <v>276</v>
      </c>
      <c r="C261" s="195" t="s">
        <v>1018</v>
      </c>
      <c r="D261" s="182">
        <v>200</v>
      </c>
      <c r="E261" s="447" t="s">
        <v>1246</v>
      </c>
      <c r="F261" s="447" t="s">
        <v>1247</v>
      </c>
      <c r="G261" s="184" t="s">
        <v>1248</v>
      </c>
      <c r="H261" s="196">
        <v>30102</v>
      </c>
      <c r="I261" s="454">
        <v>228</v>
      </c>
      <c r="J261" s="449">
        <v>83101</v>
      </c>
      <c r="K261" s="450">
        <v>1001</v>
      </c>
      <c r="L261" s="451">
        <v>0</v>
      </c>
      <c r="M261" s="195">
        <v>26</v>
      </c>
      <c r="N261" s="195" t="s">
        <v>1027</v>
      </c>
      <c r="O261" s="181">
        <v>19</v>
      </c>
      <c r="P261" s="195">
        <v>0</v>
      </c>
      <c r="Q261" s="196">
        <v>3</v>
      </c>
      <c r="R261" s="195"/>
      <c r="S261" s="219" t="s">
        <v>1284</v>
      </c>
      <c r="T261" s="219" t="s">
        <v>1285</v>
      </c>
      <c r="U261" s="448">
        <v>64480.140000000007</v>
      </c>
      <c r="V261" s="197"/>
    </row>
    <row r="262" spans="2:22" s="194" customFormat="1">
      <c r="B262" s="182" t="s">
        <v>276</v>
      </c>
      <c r="C262" s="195" t="s">
        <v>1018</v>
      </c>
      <c r="D262" s="182">
        <v>200</v>
      </c>
      <c r="E262" s="184" t="s">
        <v>1249</v>
      </c>
      <c r="F262" s="184" t="s">
        <v>1250</v>
      </c>
      <c r="G262" s="184" t="s">
        <v>1251</v>
      </c>
      <c r="H262" s="196">
        <v>30102</v>
      </c>
      <c r="I262" s="454">
        <v>192</v>
      </c>
      <c r="J262" s="449">
        <v>83101</v>
      </c>
      <c r="K262" s="450">
        <v>1001</v>
      </c>
      <c r="L262" s="451">
        <v>0</v>
      </c>
      <c r="M262" s="195">
        <v>26</v>
      </c>
      <c r="N262" s="195" t="s">
        <v>1027</v>
      </c>
      <c r="O262" s="181">
        <v>16</v>
      </c>
      <c r="P262" s="195">
        <v>0</v>
      </c>
      <c r="Q262" s="196">
        <v>3</v>
      </c>
      <c r="R262" s="195"/>
      <c r="S262" s="219" t="s">
        <v>1284</v>
      </c>
      <c r="T262" s="219" t="s">
        <v>1285</v>
      </c>
      <c r="U262" s="448">
        <v>51143.610000000008</v>
      </c>
      <c r="V262" s="197"/>
    </row>
    <row r="263" spans="2:22" s="194" customFormat="1">
      <c r="B263" s="182" t="s">
        <v>276</v>
      </c>
      <c r="C263" s="195" t="s">
        <v>1018</v>
      </c>
      <c r="D263" s="182">
        <v>100</v>
      </c>
      <c r="E263" s="184" t="s">
        <v>1252</v>
      </c>
      <c r="F263" s="184" t="s">
        <v>1253</v>
      </c>
      <c r="G263" s="184" t="s">
        <v>1254</v>
      </c>
      <c r="H263" s="196">
        <v>30102</v>
      </c>
      <c r="I263" s="454">
        <v>240</v>
      </c>
      <c r="J263" s="449">
        <v>83101</v>
      </c>
      <c r="K263" s="450">
        <v>1001</v>
      </c>
      <c r="L263" s="451">
        <v>0</v>
      </c>
      <c r="M263" s="195">
        <v>26</v>
      </c>
      <c r="N263" s="195" t="s">
        <v>1292</v>
      </c>
      <c r="O263" s="181">
        <v>20</v>
      </c>
      <c r="P263" s="195">
        <v>0</v>
      </c>
      <c r="Q263" s="196">
        <v>3</v>
      </c>
      <c r="R263" s="195"/>
      <c r="S263" s="219" t="s">
        <v>1284</v>
      </c>
      <c r="T263" s="219" t="s">
        <v>1285</v>
      </c>
      <c r="U263" s="448">
        <v>64858.239999999991</v>
      </c>
      <c r="V263" s="197"/>
    </row>
    <row r="264" spans="2:22" s="194" customFormat="1">
      <c r="B264" s="182" t="s">
        <v>276</v>
      </c>
      <c r="C264" s="195" t="s">
        <v>1018</v>
      </c>
      <c r="D264" s="182">
        <v>200</v>
      </c>
      <c r="E264" s="184" t="s">
        <v>1255</v>
      </c>
      <c r="F264" s="184" t="s">
        <v>1256</v>
      </c>
      <c r="G264" s="184" t="s">
        <v>1257</v>
      </c>
      <c r="H264" s="196">
        <v>30102</v>
      </c>
      <c r="I264" s="454">
        <v>168</v>
      </c>
      <c r="J264" s="449">
        <v>83101</v>
      </c>
      <c r="K264" s="450">
        <v>1001</v>
      </c>
      <c r="L264" s="451">
        <v>0</v>
      </c>
      <c r="M264" s="195">
        <v>26</v>
      </c>
      <c r="N264" s="195" t="s">
        <v>1292</v>
      </c>
      <c r="O264" s="181">
        <v>14</v>
      </c>
      <c r="P264" s="195">
        <v>0</v>
      </c>
      <c r="Q264" s="196">
        <v>3</v>
      </c>
      <c r="R264" s="195"/>
      <c r="S264" s="219" t="s">
        <v>1284</v>
      </c>
      <c r="T264" s="219" t="s">
        <v>1285</v>
      </c>
      <c r="U264" s="448">
        <v>40917.729999999996</v>
      </c>
      <c r="V264" s="197"/>
    </row>
    <row r="265" spans="2:22" s="194" customFormat="1">
      <c r="B265" s="195" t="s">
        <v>276</v>
      </c>
      <c r="C265" s="195" t="s">
        <v>1018</v>
      </c>
      <c r="D265" s="195">
        <v>100</v>
      </c>
      <c r="E265" s="446" t="s">
        <v>1258</v>
      </c>
      <c r="F265" s="446" t="s">
        <v>1259</v>
      </c>
      <c r="G265" s="446" t="s">
        <v>1260</v>
      </c>
      <c r="H265" s="196">
        <v>30102</v>
      </c>
      <c r="I265" s="196">
        <v>240</v>
      </c>
      <c r="J265" s="449">
        <v>83101</v>
      </c>
      <c r="K265" s="450">
        <v>1001</v>
      </c>
      <c r="L265" s="451">
        <v>0</v>
      </c>
      <c r="M265" s="195">
        <v>26</v>
      </c>
      <c r="N265" s="195" t="s">
        <v>1027</v>
      </c>
      <c r="O265" s="452">
        <v>20</v>
      </c>
      <c r="P265" s="195">
        <v>0</v>
      </c>
      <c r="Q265" s="196">
        <v>3</v>
      </c>
      <c r="R265" s="195"/>
      <c r="S265" s="219" t="s">
        <v>1284</v>
      </c>
      <c r="T265" s="219" t="s">
        <v>1285</v>
      </c>
      <c r="U265" s="455">
        <v>70893.959999999992</v>
      </c>
      <c r="V265" s="197"/>
    </row>
    <row r="266" spans="2:22" s="194" customFormat="1">
      <c r="B266" s="456" t="s">
        <v>276</v>
      </c>
      <c r="C266" s="195" t="s">
        <v>1018</v>
      </c>
      <c r="D266" s="195">
        <v>200</v>
      </c>
      <c r="E266" s="446" t="s">
        <v>1261</v>
      </c>
      <c r="F266" s="446" t="s">
        <v>1262</v>
      </c>
      <c r="G266" s="446" t="s">
        <v>1263</v>
      </c>
      <c r="H266" s="196">
        <v>30102</v>
      </c>
      <c r="I266" s="196">
        <v>228</v>
      </c>
      <c r="J266" s="449">
        <v>83101</v>
      </c>
      <c r="K266" s="450">
        <v>1001</v>
      </c>
      <c r="L266" s="451">
        <v>0</v>
      </c>
      <c r="M266" s="195">
        <v>26</v>
      </c>
      <c r="N266" s="195" t="s">
        <v>1292</v>
      </c>
      <c r="O266" s="452">
        <v>19</v>
      </c>
      <c r="P266" s="195">
        <v>0</v>
      </c>
      <c r="Q266" s="196">
        <v>3</v>
      </c>
      <c r="R266" s="195"/>
      <c r="S266" s="219" t="s">
        <v>1284</v>
      </c>
      <c r="T266" s="219" t="s">
        <v>1285</v>
      </c>
      <c r="U266" s="455">
        <v>60746.720000000001</v>
      </c>
      <c r="V266" s="457"/>
    </row>
    <row r="267" spans="2:22" s="194" customFormat="1">
      <c r="B267" s="456" t="s">
        <v>276</v>
      </c>
      <c r="C267" s="195" t="s">
        <v>1018</v>
      </c>
      <c r="D267" s="195">
        <v>100</v>
      </c>
      <c r="E267" s="446" t="s">
        <v>1264</v>
      </c>
      <c r="F267" s="446" t="s">
        <v>1265</v>
      </c>
      <c r="G267" s="446" t="s">
        <v>1266</v>
      </c>
      <c r="H267" s="196">
        <v>30102</v>
      </c>
      <c r="I267" s="196">
        <v>240</v>
      </c>
      <c r="J267" s="449">
        <v>83101</v>
      </c>
      <c r="K267" s="450">
        <v>1001</v>
      </c>
      <c r="L267" s="451">
        <v>0</v>
      </c>
      <c r="M267" s="195">
        <v>26</v>
      </c>
      <c r="N267" s="195" t="s">
        <v>1292</v>
      </c>
      <c r="O267" s="452">
        <v>20</v>
      </c>
      <c r="P267" s="195">
        <v>0</v>
      </c>
      <c r="Q267" s="196">
        <v>3</v>
      </c>
      <c r="R267" s="195"/>
      <c r="S267" s="219" t="s">
        <v>1284</v>
      </c>
      <c r="T267" s="219" t="s">
        <v>1285</v>
      </c>
      <c r="U267" s="455">
        <v>57874.81</v>
      </c>
      <c r="V267" s="457"/>
    </row>
    <row r="268" spans="2:22" s="194" customFormat="1">
      <c r="B268" s="456" t="s">
        <v>276</v>
      </c>
      <c r="C268" s="195" t="s">
        <v>1018</v>
      </c>
      <c r="D268" s="195">
        <v>120</v>
      </c>
      <c r="E268" s="446" t="s">
        <v>1267</v>
      </c>
      <c r="F268" s="446" t="s">
        <v>1268</v>
      </c>
      <c r="G268" s="446" t="s">
        <v>1269</v>
      </c>
      <c r="H268" s="196">
        <v>30102</v>
      </c>
      <c r="I268" s="196">
        <v>240</v>
      </c>
      <c r="J268" s="449">
        <v>83101</v>
      </c>
      <c r="K268" s="450">
        <v>1001</v>
      </c>
      <c r="L268" s="451">
        <v>0</v>
      </c>
      <c r="M268" s="195">
        <v>26</v>
      </c>
      <c r="N268" s="195" t="s">
        <v>1027</v>
      </c>
      <c r="O268" s="452">
        <v>20</v>
      </c>
      <c r="P268" s="195">
        <v>0</v>
      </c>
      <c r="Q268" s="196">
        <v>3</v>
      </c>
      <c r="R268" s="195"/>
      <c r="S268" s="219" t="s">
        <v>1284</v>
      </c>
      <c r="T268" s="219" t="s">
        <v>1285</v>
      </c>
      <c r="U268" s="455">
        <v>70556.569999999992</v>
      </c>
      <c r="V268" s="457"/>
    </row>
    <row r="269" spans="2:22" s="194" customFormat="1">
      <c r="B269" s="456" t="s">
        <v>276</v>
      </c>
      <c r="C269" s="195" t="s">
        <v>1018</v>
      </c>
      <c r="D269" s="195">
        <v>200</v>
      </c>
      <c r="E269" s="446" t="s">
        <v>1270</v>
      </c>
      <c r="F269" s="446" t="s">
        <v>1271</v>
      </c>
      <c r="G269" s="446" t="s">
        <v>1272</v>
      </c>
      <c r="H269" s="196">
        <v>30102</v>
      </c>
      <c r="I269" s="196">
        <v>240</v>
      </c>
      <c r="J269" s="449">
        <v>83101</v>
      </c>
      <c r="K269" s="450">
        <v>1001</v>
      </c>
      <c r="L269" s="451">
        <v>0</v>
      </c>
      <c r="M269" s="195">
        <v>26</v>
      </c>
      <c r="N269" s="195" t="s">
        <v>1027</v>
      </c>
      <c r="O269" s="452">
        <v>20</v>
      </c>
      <c r="P269" s="195">
        <v>0</v>
      </c>
      <c r="Q269" s="196">
        <v>3</v>
      </c>
      <c r="R269" s="195"/>
      <c r="S269" s="219" t="s">
        <v>1284</v>
      </c>
      <c r="T269" s="219" t="s">
        <v>1285</v>
      </c>
      <c r="U269" s="455">
        <v>67510.09</v>
      </c>
      <c r="V269" s="457"/>
    </row>
    <row r="270" spans="2:22" s="194" customFormat="1">
      <c r="B270" s="456" t="s">
        <v>276</v>
      </c>
      <c r="C270" s="195" t="s">
        <v>1018</v>
      </c>
      <c r="D270" s="195">
        <v>200</v>
      </c>
      <c r="E270" s="446" t="s">
        <v>1273</v>
      </c>
      <c r="F270" s="446" t="s">
        <v>1274</v>
      </c>
      <c r="G270" s="446" t="s">
        <v>1275</v>
      </c>
      <c r="H270" s="196">
        <v>30102</v>
      </c>
      <c r="I270" s="196">
        <v>240</v>
      </c>
      <c r="J270" s="449">
        <v>83101</v>
      </c>
      <c r="K270" s="450">
        <v>1001</v>
      </c>
      <c r="L270" s="451">
        <v>0</v>
      </c>
      <c r="M270" s="195">
        <v>26</v>
      </c>
      <c r="N270" s="195" t="s">
        <v>1027</v>
      </c>
      <c r="O270" s="452">
        <v>20</v>
      </c>
      <c r="P270" s="195">
        <v>0</v>
      </c>
      <c r="Q270" s="196">
        <v>3</v>
      </c>
      <c r="R270" s="195"/>
      <c r="S270" s="219" t="s">
        <v>1284</v>
      </c>
      <c r="T270" s="219" t="s">
        <v>1285</v>
      </c>
      <c r="U270" s="455">
        <v>59879.499999999993</v>
      </c>
      <c r="V270" s="457"/>
    </row>
    <row r="271" spans="2:22" s="194" customFormat="1">
      <c r="B271" s="456" t="s">
        <v>276</v>
      </c>
      <c r="C271" s="195" t="s">
        <v>1018</v>
      </c>
      <c r="D271" s="195">
        <v>100</v>
      </c>
      <c r="E271" s="446" t="s">
        <v>1276</v>
      </c>
      <c r="F271" s="446" t="s">
        <v>1277</v>
      </c>
      <c r="G271" s="446" t="s">
        <v>1278</v>
      </c>
      <c r="H271" s="196">
        <v>30102</v>
      </c>
      <c r="I271" s="196">
        <v>240</v>
      </c>
      <c r="J271" s="449">
        <v>83101</v>
      </c>
      <c r="K271" s="450">
        <v>1001</v>
      </c>
      <c r="L271" s="451">
        <v>0</v>
      </c>
      <c r="M271" s="195">
        <v>26</v>
      </c>
      <c r="N271" s="195" t="s">
        <v>1027</v>
      </c>
      <c r="O271" s="452">
        <v>20</v>
      </c>
      <c r="P271" s="195">
        <v>0</v>
      </c>
      <c r="Q271" s="196">
        <v>3</v>
      </c>
      <c r="R271" s="195"/>
      <c r="S271" s="219" t="s">
        <v>1284</v>
      </c>
      <c r="T271" s="219" t="s">
        <v>1285</v>
      </c>
      <c r="U271" s="455">
        <v>68392.929999999993</v>
      </c>
      <c r="V271" s="457"/>
    </row>
    <row r="272" spans="2:22" s="194" customFormat="1">
      <c r="B272" s="456" t="s">
        <v>276</v>
      </c>
      <c r="C272" s="195" t="s">
        <v>1018</v>
      </c>
      <c r="D272" s="195">
        <v>100</v>
      </c>
      <c r="E272" s="446" t="s">
        <v>1279</v>
      </c>
      <c r="F272" s="446" t="s">
        <v>1280</v>
      </c>
      <c r="G272" s="446" t="s">
        <v>1281</v>
      </c>
      <c r="H272" s="196">
        <v>30102</v>
      </c>
      <c r="I272" s="196">
        <v>180</v>
      </c>
      <c r="J272" s="449">
        <v>83101</v>
      </c>
      <c r="K272" s="450">
        <v>1001</v>
      </c>
      <c r="L272" s="451">
        <v>0</v>
      </c>
      <c r="M272" s="195">
        <v>26</v>
      </c>
      <c r="N272" s="195" t="s">
        <v>1027</v>
      </c>
      <c r="O272" s="452">
        <v>15</v>
      </c>
      <c r="P272" s="195">
        <v>0</v>
      </c>
      <c r="Q272" s="196">
        <v>3</v>
      </c>
      <c r="R272" s="195"/>
      <c r="S272" s="219" t="s">
        <v>1284</v>
      </c>
      <c r="T272" s="219" t="s">
        <v>1285</v>
      </c>
      <c r="U272" s="455">
        <v>50331.34</v>
      </c>
      <c r="V272" s="457"/>
    </row>
    <row r="273" spans="2:22" s="194" customFormat="1">
      <c r="B273" s="529" t="s">
        <v>276</v>
      </c>
      <c r="C273" s="530" t="s">
        <v>1656</v>
      </c>
      <c r="D273" s="493">
        <v>230</v>
      </c>
      <c r="E273" s="469" t="s">
        <v>1299</v>
      </c>
      <c r="F273" s="469" t="s">
        <v>1300</v>
      </c>
      <c r="G273" s="486" t="s">
        <v>1301</v>
      </c>
      <c r="H273" s="487">
        <v>20401</v>
      </c>
      <c r="I273" s="464">
        <v>480</v>
      </c>
      <c r="J273" s="488">
        <v>83101</v>
      </c>
      <c r="K273" s="489">
        <v>1003</v>
      </c>
      <c r="L273" s="488" t="s">
        <v>958</v>
      </c>
      <c r="M273" s="488">
        <v>56</v>
      </c>
      <c r="N273" s="490" t="s">
        <v>440</v>
      </c>
      <c r="O273" s="491">
        <v>0</v>
      </c>
      <c r="P273" s="488">
        <v>7494</v>
      </c>
      <c r="Q273" s="492">
        <v>2</v>
      </c>
      <c r="R273" s="493"/>
      <c r="S273" s="477">
        <v>20260101</v>
      </c>
      <c r="T273" s="477">
        <v>20260331</v>
      </c>
      <c r="U273" s="468">
        <v>69517.5</v>
      </c>
      <c r="V273" s="494"/>
    </row>
    <row r="274" spans="2:22" s="194" customFormat="1">
      <c r="B274" s="529" t="s">
        <v>276</v>
      </c>
      <c r="C274" s="530" t="s">
        <v>1656</v>
      </c>
      <c r="D274" s="493">
        <v>125</v>
      </c>
      <c r="E274" s="469" t="s">
        <v>1302</v>
      </c>
      <c r="F274" s="469" t="s">
        <v>1303</v>
      </c>
      <c r="G274" s="486" t="s">
        <v>1304</v>
      </c>
      <c r="H274" s="487">
        <v>50401</v>
      </c>
      <c r="I274" s="481">
        <v>480</v>
      </c>
      <c r="J274" s="488">
        <v>83101</v>
      </c>
      <c r="K274" s="489">
        <v>1003</v>
      </c>
      <c r="L274" s="509" t="s">
        <v>958</v>
      </c>
      <c r="M274" s="488">
        <v>56</v>
      </c>
      <c r="N274" s="490" t="s">
        <v>498</v>
      </c>
      <c r="O274" s="491">
        <v>0</v>
      </c>
      <c r="P274" s="488">
        <v>14575</v>
      </c>
      <c r="Q274" s="492">
        <v>5</v>
      </c>
      <c r="R274" s="493"/>
      <c r="S274" s="477">
        <v>20260101</v>
      </c>
      <c r="T274" s="477">
        <v>20260331</v>
      </c>
      <c r="U274" s="470">
        <v>120844.47</v>
      </c>
      <c r="V274" s="494"/>
    </row>
    <row r="275" spans="2:22" s="194" customFormat="1">
      <c r="B275" s="531" t="s">
        <v>276</v>
      </c>
      <c r="C275" s="530" t="s">
        <v>1656</v>
      </c>
      <c r="D275" s="493">
        <v>100</v>
      </c>
      <c r="E275" s="466" t="s">
        <v>1305</v>
      </c>
      <c r="F275" s="466" t="s">
        <v>1306</v>
      </c>
      <c r="G275" s="486" t="s">
        <v>1307</v>
      </c>
      <c r="H275" s="487">
        <v>20216</v>
      </c>
      <c r="I275" s="464">
        <v>480</v>
      </c>
      <c r="J275" s="488">
        <v>83101</v>
      </c>
      <c r="K275" s="489">
        <v>1003</v>
      </c>
      <c r="L275" s="488" t="s">
        <v>958</v>
      </c>
      <c r="M275" s="488">
        <v>56</v>
      </c>
      <c r="N275" s="490" t="s">
        <v>493</v>
      </c>
      <c r="O275" s="491">
        <v>0</v>
      </c>
      <c r="P275" s="488">
        <v>7495</v>
      </c>
      <c r="Q275" s="492">
        <v>2</v>
      </c>
      <c r="R275" s="493"/>
      <c r="S275" s="477">
        <v>20260101</v>
      </c>
      <c r="T275" s="477">
        <v>20260331</v>
      </c>
      <c r="U275" s="470">
        <v>80895.09</v>
      </c>
      <c r="V275" s="494"/>
    </row>
    <row r="276" spans="2:22" s="194" customFormat="1">
      <c r="B276" s="531" t="s">
        <v>276</v>
      </c>
      <c r="C276" s="530" t="s">
        <v>1656</v>
      </c>
      <c r="D276" s="493">
        <v>100</v>
      </c>
      <c r="E276" s="466" t="s">
        <v>1308</v>
      </c>
      <c r="F276" s="466" t="s">
        <v>1309</v>
      </c>
      <c r="G276" s="486" t="s">
        <v>1310</v>
      </c>
      <c r="H276" s="487">
        <v>20216</v>
      </c>
      <c r="I276" s="464">
        <v>480</v>
      </c>
      <c r="J276" s="488">
        <v>83101</v>
      </c>
      <c r="K276" s="489">
        <v>1003</v>
      </c>
      <c r="L276" s="488" t="s">
        <v>958</v>
      </c>
      <c r="M276" s="488">
        <v>56</v>
      </c>
      <c r="N276" s="490" t="s">
        <v>460</v>
      </c>
      <c r="O276" s="491">
        <v>0</v>
      </c>
      <c r="P276" s="488">
        <v>7484</v>
      </c>
      <c r="Q276" s="492">
        <v>2</v>
      </c>
      <c r="R276" s="493"/>
      <c r="S276" s="477">
        <v>20260101</v>
      </c>
      <c r="T276" s="477">
        <v>20260331</v>
      </c>
      <c r="U276" s="470">
        <v>83191.69</v>
      </c>
      <c r="V276" s="494"/>
    </row>
    <row r="277" spans="2:22" s="194" customFormat="1">
      <c r="B277" s="531" t="s">
        <v>276</v>
      </c>
      <c r="C277" s="530" t="s">
        <v>1656</v>
      </c>
      <c r="D277" s="493">
        <v>100</v>
      </c>
      <c r="E277" s="466" t="s">
        <v>1311</v>
      </c>
      <c r="F277" s="466" t="s">
        <v>1312</v>
      </c>
      <c r="G277" s="467" t="s">
        <v>1313</v>
      </c>
      <c r="H277" s="487">
        <v>20206</v>
      </c>
      <c r="I277" s="464">
        <v>480</v>
      </c>
      <c r="J277" s="488">
        <v>83101</v>
      </c>
      <c r="K277" s="489">
        <v>1003</v>
      </c>
      <c r="L277" s="488" t="s">
        <v>958</v>
      </c>
      <c r="M277" s="488">
        <v>56</v>
      </c>
      <c r="N277" s="490" t="s">
        <v>412</v>
      </c>
      <c r="O277" s="491">
        <v>0</v>
      </c>
      <c r="P277" s="488">
        <v>14306</v>
      </c>
      <c r="Q277" s="492">
        <v>2</v>
      </c>
      <c r="R277" s="493"/>
      <c r="S277" s="477">
        <v>20260101</v>
      </c>
      <c r="T277" s="477">
        <v>20260331</v>
      </c>
      <c r="U277" s="470">
        <v>184215.67</v>
      </c>
      <c r="V277" s="494"/>
    </row>
    <row r="278" spans="2:22" s="194" customFormat="1">
      <c r="B278" s="531" t="s">
        <v>276</v>
      </c>
      <c r="C278" s="530" t="s">
        <v>1656</v>
      </c>
      <c r="D278" s="493">
        <v>100</v>
      </c>
      <c r="E278" s="466" t="s">
        <v>1314</v>
      </c>
      <c r="F278" s="466" t="s">
        <v>1315</v>
      </c>
      <c r="G278" s="467" t="s">
        <v>1316</v>
      </c>
      <c r="H278" s="487">
        <v>20215</v>
      </c>
      <c r="I278" s="464">
        <v>480</v>
      </c>
      <c r="J278" s="488">
        <v>83101</v>
      </c>
      <c r="K278" s="489">
        <v>1003</v>
      </c>
      <c r="L278" s="488" t="s">
        <v>958</v>
      </c>
      <c r="M278" s="488">
        <v>56</v>
      </c>
      <c r="N278" s="490" t="s">
        <v>493</v>
      </c>
      <c r="O278" s="491">
        <v>0</v>
      </c>
      <c r="P278" s="488">
        <v>7471</v>
      </c>
      <c r="Q278" s="492">
        <v>2</v>
      </c>
      <c r="R278" s="493"/>
      <c r="S278" s="477">
        <v>20260101</v>
      </c>
      <c r="T278" s="477">
        <v>20260331</v>
      </c>
      <c r="U278" s="495">
        <v>85462.49</v>
      </c>
      <c r="V278" s="494"/>
    </row>
    <row r="279" spans="2:22" s="194" customFormat="1">
      <c r="B279" s="531" t="s">
        <v>276</v>
      </c>
      <c r="C279" s="530" t="s">
        <v>1656</v>
      </c>
      <c r="D279" s="493">
        <v>100</v>
      </c>
      <c r="E279" s="466" t="s">
        <v>1317</v>
      </c>
      <c r="F279" s="466" t="s">
        <v>1318</v>
      </c>
      <c r="G279" s="467" t="s">
        <v>1319</v>
      </c>
      <c r="H279" s="487">
        <v>20401</v>
      </c>
      <c r="I279" s="464">
        <v>480</v>
      </c>
      <c r="J279" s="488">
        <v>83101</v>
      </c>
      <c r="K279" s="489">
        <v>1003</v>
      </c>
      <c r="L279" s="488" t="s">
        <v>958</v>
      </c>
      <c r="M279" s="488">
        <v>56</v>
      </c>
      <c r="N279" s="490" t="s">
        <v>425</v>
      </c>
      <c r="O279" s="491">
        <v>0</v>
      </c>
      <c r="P279" s="488">
        <v>7498</v>
      </c>
      <c r="Q279" s="492">
        <v>2</v>
      </c>
      <c r="R279" s="493"/>
      <c r="S279" s="477">
        <v>20260101</v>
      </c>
      <c r="T279" s="477">
        <v>20260331</v>
      </c>
      <c r="U279" s="470">
        <v>73025.09</v>
      </c>
      <c r="V279" s="494"/>
    </row>
    <row r="280" spans="2:22" s="194" customFormat="1">
      <c r="B280" s="531" t="s">
        <v>276</v>
      </c>
      <c r="C280" s="530" t="s">
        <v>1656</v>
      </c>
      <c r="D280" s="493">
        <v>100</v>
      </c>
      <c r="E280" s="466" t="s">
        <v>1320</v>
      </c>
      <c r="F280" s="466" t="s">
        <v>1321</v>
      </c>
      <c r="G280" s="467" t="s">
        <v>1322</v>
      </c>
      <c r="H280" s="487">
        <v>20215</v>
      </c>
      <c r="I280" s="464">
        <v>480</v>
      </c>
      <c r="J280" s="488">
        <v>83101</v>
      </c>
      <c r="K280" s="489">
        <v>1003</v>
      </c>
      <c r="L280" s="488" t="s">
        <v>958</v>
      </c>
      <c r="M280" s="488">
        <v>56</v>
      </c>
      <c r="N280" s="490" t="s">
        <v>454</v>
      </c>
      <c r="O280" s="491">
        <v>0</v>
      </c>
      <c r="P280" s="488">
        <v>7473</v>
      </c>
      <c r="Q280" s="492">
        <v>2</v>
      </c>
      <c r="R280" s="493"/>
      <c r="S280" s="477">
        <v>20260101</v>
      </c>
      <c r="T280" s="477">
        <v>20260331</v>
      </c>
      <c r="U280" s="468">
        <v>81856.679999999993</v>
      </c>
      <c r="V280" s="494"/>
    </row>
    <row r="281" spans="2:22" s="194" customFormat="1">
      <c r="B281" s="531" t="s">
        <v>276</v>
      </c>
      <c r="C281" s="530" t="s">
        <v>1656</v>
      </c>
      <c r="D281" s="493">
        <v>100</v>
      </c>
      <c r="E281" s="466" t="s">
        <v>1323</v>
      </c>
      <c r="F281" s="466" t="s">
        <v>1324</v>
      </c>
      <c r="G281" s="467" t="s">
        <v>1325</v>
      </c>
      <c r="H281" s="487">
        <v>20216</v>
      </c>
      <c r="I281" s="464">
        <v>480</v>
      </c>
      <c r="J281" s="488">
        <v>83101</v>
      </c>
      <c r="K281" s="489">
        <v>1003</v>
      </c>
      <c r="L281" s="488" t="s">
        <v>958</v>
      </c>
      <c r="M281" s="488">
        <v>56</v>
      </c>
      <c r="N281" s="490" t="s">
        <v>501</v>
      </c>
      <c r="O281" s="491">
        <v>0</v>
      </c>
      <c r="P281" s="488">
        <v>12683</v>
      </c>
      <c r="Q281" s="492">
        <v>5</v>
      </c>
      <c r="R281" s="493"/>
      <c r="S281" s="477">
        <v>20260101</v>
      </c>
      <c r="T281" s="477">
        <v>20260331</v>
      </c>
      <c r="U281" s="470">
        <v>70136.899999999994</v>
      </c>
      <c r="V281" s="494"/>
    </row>
    <row r="282" spans="2:22" s="194" customFormat="1">
      <c r="B282" s="531" t="s">
        <v>276</v>
      </c>
      <c r="C282" s="530" t="s">
        <v>1656</v>
      </c>
      <c r="D282" s="493">
        <v>100</v>
      </c>
      <c r="E282" s="466" t="s">
        <v>1326</v>
      </c>
      <c r="F282" s="466" t="s">
        <v>1327</v>
      </c>
      <c r="G282" s="467" t="s">
        <v>1328</v>
      </c>
      <c r="H282" s="487">
        <v>20216</v>
      </c>
      <c r="I282" s="464">
        <v>400</v>
      </c>
      <c r="J282" s="488">
        <v>83101</v>
      </c>
      <c r="K282" s="489">
        <v>1003</v>
      </c>
      <c r="L282" s="488" t="s">
        <v>958</v>
      </c>
      <c r="M282" s="488">
        <v>56</v>
      </c>
      <c r="N282" s="490" t="s">
        <v>412</v>
      </c>
      <c r="O282" s="491">
        <v>0</v>
      </c>
      <c r="P282" s="488">
        <v>13764</v>
      </c>
      <c r="Q282" s="492">
        <v>2</v>
      </c>
      <c r="R282" s="493"/>
      <c r="S282" s="477">
        <v>20260101</v>
      </c>
      <c r="T282" s="477">
        <v>20260331</v>
      </c>
      <c r="U282" s="468">
        <v>137822.21</v>
      </c>
      <c r="V282" s="494"/>
    </row>
    <row r="283" spans="2:22" s="194" customFormat="1">
      <c r="B283" s="531" t="s">
        <v>276</v>
      </c>
      <c r="C283" s="530" t="s">
        <v>1656</v>
      </c>
      <c r="D283" s="493">
        <v>100</v>
      </c>
      <c r="E283" s="466" t="s">
        <v>1329</v>
      </c>
      <c r="F283" s="466" t="s">
        <v>1330</v>
      </c>
      <c r="G283" s="467" t="s">
        <v>1331</v>
      </c>
      <c r="H283" s="487">
        <v>20212</v>
      </c>
      <c r="I283" s="464">
        <v>480</v>
      </c>
      <c r="J283" s="488">
        <v>83101</v>
      </c>
      <c r="K283" s="489">
        <v>1003</v>
      </c>
      <c r="L283" s="488" t="s">
        <v>958</v>
      </c>
      <c r="M283" s="488">
        <v>56</v>
      </c>
      <c r="N283" s="490" t="s">
        <v>462</v>
      </c>
      <c r="O283" s="491">
        <v>0</v>
      </c>
      <c r="P283" s="488">
        <v>7504</v>
      </c>
      <c r="Q283" s="492">
        <v>2</v>
      </c>
      <c r="R283" s="493"/>
      <c r="S283" s="477">
        <v>20260101</v>
      </c>
      <c r="T283" s="477">
        <v>20260331</v>
      </c>
      <c r="U283" s="470">
        <v>95152.38</v>
      </c>
      <c r="V283" s="494"/>
    </row>
    <row r="284" spans="2:22" s="194" customFormat="1">
      <c r="B284" s="531" t="s">
        <v>276</v>
      </c>
      <c r="C284" s="530" t="s">
        <v>1656</v>
      </c>
      <c r="D284" s="493">
        <v>100</v>
      </c>
      <c r="E284" s="466" t="s">
        <v>1332</v>
      </c>
      <c r="F284" s="466" t="s">
        <v>1333</v>
      </c>
      <c r="G284" s="467" t="s">
        <v>1334</v>
      </c>
      <c r="H284" s="487">
        <v>20206</v>
      </c>
      <c r="I284" s="464">
        <v>480</v>
      </c>
      <c r="J284" s="488">
        <v>83101</v>
      </c>
      <c r="K284" s="489">
        <v>1003</v>
      </c>
      <c r="L284" s="488" t="s">
        <v>958</v>
      </c>
      <c r="M284" s="488">
        <v>56</v>
      </c>
      <c r="N284" s="490" t="s">
        <v>435</v>
      </c>
      <c r="O284" s="491">
        <v>0</v>
      </c>
      <c r="P284" s="488">
        <v>7493</v>
      </c>
      <c r="Q284" s="492">
        <v>2</v>
      </c>
      <c r="R284" s="493"/>
      <c r="S284" s="477">
        <v>20260101</v>
      </c>
      <c r="T284" s="477">
        <v>20260331</v>
      </c>
      <c r="U284" s="470">
        <v>134845.24</v>
      </c>
      <c r="V284" s="494"/>
    </row>
    <row r="285" spans="2:22" s="194" customFormat="1">
      <c r="B285" s="531" t="s">
        <v>276</v>
      </c>
      <c r="C285" s="530" t="s">
        <v>1656</v>
      </c>
      <c r="D285" s="493">
        <v>100</v>
      </c>
      <c r="E285" s="466" t="s">
        <v>1335</v>
      </c>
      <c r="F285" s="466" t="s">
        <v>1336</v>
      </c>
      <c r="G285" s="467" t="s">
        <v>1337</v>
      </c>
      <c r="H285" s="487">
        <v>20401</v>
      </c>
      <c r="I285" s="464">
        <v>480</v>
      </c>
      <c r="J285" s="488">
        <v>83101</v>
      </c>
      <c r="K285" s="489">
        <v>1003</v>
      </c>
      <c r="L285" s="488" t="s">
        <v>958</v>
      </c>
      <c r="M285" s="488">
        <v>56</v>
      </c>
      <c r="N285" s="490" t="s">
        <v>425</v>
      </c>
      <c r="O285" s="491">
        <v>0</v>
      </c>
      <c r="P285" s="488">
        <v>7479</v>
      </c>
      <c r="Q285" s="492">
        <v>2</v>
      </c>
      <c r="R285" s="493"/>
      <c r="S285" s="477">
        <v>20260101</v>
      </c>
      <c r="T285" s="477">
        <v>20260331</v>
      </c>
      <c r="U285" s="468">
        <v>70421.2</v>
      </c>
      <c r="V285" s="494"/>
    </row>
    <row r="286" spans="2:22" s="194" customFormat="1">
      <c r="B286" s="531" t="s">
        <v>276</v>
      </c>
      <c r="C286" s="530" t="s">
        <v>1656</v>
      </c>
      <c r="D286" s="493">
        <v>100</v>
      </c>
      <c r="E286" s="461" t="s">
        <v>1338</v>
      </c>
      <c r="F286" s="461" t="s">
        <v>1339</v>
      </c>
      <c r="G286" s="467" t="s">
        <v>1340</v>
      </c>
      <c r="H286" s="487">
        <v>20401</v>
      </c>
      <c r="I286" s="481">
        <v>480</v>
      </c>
      <c r="J286" s="488">
        <v>83101</v>
      </c>
      <c r="K286" s="489">
        <v>1003</v>
      </c>
      <c r="L286" s="488" t="s">
        <v>958</v>
      </c>
      <c r="M286" s="488">
        <v>56</v>
      </c>
      <c r="N286" s="490" t="s">
        <v>425</v>
      </c>
      <c r="O286" s="491">
        <v>0</v>
      </c>
      <c r="P286" s="488">
        <v>7480</v>
      </c>
      <c r="Q286" s="492">
        <v>2</v>
      </c>
      <c r="R286" s="493"/>
      <c r="S286" s="477">
        <v>20260101</v>
      </c>
      <c r="T286" s="477">
        <v>20260331</v>
      </c>
      <c r="U286" s="470">
        <v>65972.179999999993</v>
      </c>
      <c r="V286" s="494"/>
    </row>
    <row r="287" spans="2:22" s="194" customFormat="1">
      <c r="B287" s="531" t="s">
        <v>276</v>
      </c>
      <c r="C287" s="530" t="s">
        <v>1656</v>
      </c>
      <c r="D287" s="493">
        <v>100</v>
      </c>
      <c r="E287" s="466" t="s">
        <v>1341</v>
      </c>
      <c r="F287" s="466" t="s">
        <v>1342</v>
      </c>
      <c r="G287" s="467" t="s">
        <v>1343</v>
      </c>
      <c r="H287" s="487">
        <v>20201</v>
      </c>
      <c r="I287" s="464">
        <v>480</v>
      </c>
      <c r="J287" s="488">
        <v>83101</v>
      </c>
      <c r="K287" s="489">
        <v>1003</v>
      </c>
      <c r="L287" s="488" t="s">
        <v>958</v>
      </c>
      <c r="M287" s="488">
        <v>56</v>
      </c>
      <c r="N287" s="490" t="s">
        <v>412</v>
      </c>
      <c r="O287" s="491">
        <v>0</v>
      </c>
      <c r="P287" s="488">
        <v>13762</v>
      </c>
      <c r="Q287" s="492">
        <v>2</v>
      </c>
      <c r="R287" s="493"/>
      <c r="S287" s="477">
        <v>20260101</v>
      </c>
      <c r="T287" s="477">
        <v>20260331</v>
      </c>
      <c r="U287" s="468">
        <v>207328.38</v>
      </c>
      <c r="V287" s="494"/>
    </row>
    <row r="288" spans="2:22" s="194" customFormat="1">
      <c r="B288" s="531" t="s">
        <v>276</v>
      </c>
      <c r="C288" s="530" t="s">
        <v>1656</v>
      </c>
      <c r="D288" s="493">
        <v>230</v>
      </c>
      <c r="E288" s="466" t="s">
        <v>1344</v>
      </c>
      <c r="F288" s="469" t="s">
        <v>1345</v>
      </c>
      <c r="G288" s="467" t="s">
        <v>1346</v>
      </c>
      <c r="H288" s="487">
        <v>20401</v>
      </c>
      <c r="I288" s="481">
        <v>480</v>
      </c>
      <c r="J288" s="488">
        <v>83101</v>
      </c>
      <c r="K288" s="489">
        <v>1003</v>
      </c>
      <c r="L288" s="488" t="s">
        <v>958</v>
      </c>
      <c r="M288" s="488">
        <v>56</v>
      </c>
      <c r="N288" s="490" t="s">
        <v>425</v>
      </c>
      <c r="O288" s="491">
        <v>0</v>
      </c>
      <c r="P288" s="488">
        <v>7494</v>
      </c>
      <c r="Q288" s="492">
        <v>2</v>
      </c>
      <c r="R288" s="493"/>
      <c r="S288" s="477">
        <v>20260101</v>
      </c>
      <c r="T288" s="477">
        <v>20260331</v>
      </c>
      <c r="U288" s="468">
        <v>66862.67</v>
      </c>
      <c r="V288" s="494"/>
    </row>
    <row r="289" spans="2:22" s="194" customFormat="1">
      <c r="B289" s="532" t="s">
        <v>276</v>
      </c>
      <c r="C289" s="533" t="s">
        <v>1656</v>
      </c>
      <c r="D289" s="493">
        <v>100</v>
      </c>
      <c r="E289" s="466" t="s">
        <v>1347</v>
      </c>
      <c r="F289" s="466" t="s">
        <v>1348</v>
      </c>
      <c r="G289" s="467" t="s">
        <v>1349</v>
      </c>
      <c r="H289" s="496">
        <v>20215</v>
      </c>
      <c r="I289" s="497">
        <v>480</v>
      </c>
      <c r="J289" s="498">
        <v>83101</v>
      </c>
      <c r="K289" s="499">
        <v>1003</v>
      </c>
      <c r="L289" s="500" t="s">
        <v>958</v>
      </c>
      <c r="M289" s="498">
        <v>56</v>
      </c>
      <c r="N289" s="501" t="s">
        <v>493</v>
      </c>
      <c r="O289" s="502">
        <v>0</v>
      </c>
      <c r="P289" s="498">
        <v>7471</v>
      </c>
      <c r="Q289" s="196">
        <v>2</v>
      </c>
      <c r="R289" s="503"/>
      <c r="S289" s="504">
        <v>20260101</v>
      </c>
      <c r="T289" s="504">
        <v>20260331</v>
      </c>
      <c r="U289" s="505">
        <v>93356.14</v>
      </c>
      <c r="V289" s="506"/>
    </row>
    <row r="290" spans="2:22" s="194" customFormat="1">
      <c r="B290" s="531" t="s">
        <v>276</v>
      </c>
      <c r="C290" s="530" t="s">
        <v>1656</v>
      </c>
      <c r="D290" s="493">
        <v>100</v>
      </c>
      <c r="E290" s="466" t="s">
        <v>1350</v>
      </c>
      <c r="F290" s="466" t="s">
        <v>1351</v>
      </c>
      <c r="G290" s="467" t="s">
        <v>1352</v>
      </c>
      <c r="H290" s="487">
        <v>20302</v>
      </c>
      <c r="I290" s="464">
        <v>480</v>
      </c>
      <c r="J290" s="488">
        <v>83101</v>
      </c>
      <c r="K290" s="489">
        <v>1003</v>
      </c>
      <c r="L290" s="488" t="s">
        <v>958</v>
      </c>
      <c r="M290" s="488">
        <v>56</v>
      </c>
      <c r="N290" s="490" t="s">
        <v>471</v>
      </c>
      <c r="O290" s="491">
        <v>0</v>
      </c>
      <c r="P290" s="488">
        <v>7501</v>
      </c>
      <c r="Q290" s="492">
        <v>2</v>
      </c>
      <c r="R290" s="493"/>
      <c r="S290" s="477">
        <v>20260101</v>
      </c>
      <c r="T290" s="477">
        <v>20260331</v>
      </c>
      <c r="U290" s="470">
        <v>77028.98</v>
      </c>
      <c r="V290" s="494"/>
    </row>
    <row r="291" spans="2:22" s="194" customFormat="1">
      <c r="B291" s="531" t="s">
        <v>276</v>
      </c>
      <c r="C291" s="530" t="s">
        <v>1656</v>
      </c>
      <c r="D291" s="493">
        <v>230</v>
      </c>
      <c r="E291" s="466" t="s">
        <v>1353</v>
      </c>
      <c r="F291" s="469" t="s">
        <v>1354</v>
      </c>
      <c r="G291" s="462" t="s">
        <v>1355</v>
      </c>
      <c r="H291" s="487">
        <v>20402</v>
      </c>
      <c r="I291" s="481">
        <v>480</v>
      </c>
      <c r="J291" s="488">
        <v>83101</v>
      </c>
      <c r="K291" s="489">
        <v>1003</v>
      </c>
      <c r="L291" s="488" t="s">
        <v>958</v>
      </c>
      <c r="M291" s="488">
        <v>56</v>
      </c>
      <c r="N291" s="490" t="s">
        <v>425</v>
      </c>
      <c r="O291" s="491">
        <v>0</v>
      </c>
      <c r="P291" s="488">
        <v>7491</v>
      </c>
      <c r="Q291" s="492">
        <v>2</v>
      </c>
      <c r="R291" s="493"/>
      <c r="S291" s="477">
        <v>20260101</v>
      </c>
      <c r="T291" s="477">
        <v>20260331</v>
      </c>
      <c r="U291" s="468">
        <v>66857.679999999993</v>
      </c>
      <c r="V291" s="494"/>
    </row>
    <row r="292" spans="2:22" s="194" customFormat="1">
      <c r="B292" s="531" t="s">
        <v>276</v>
      </c>
      <c r="C292" s="530" t="s">
        <v>1656</v>
      </c>
      <c r="D292" s="493">
        <v>100</v>
      </c>
      <c r="E292" s="466" t="s">
        <v>1356</v>
      </c>
      <c r="F292" s="466" t="s">
        <v>1357</v>
      </c>
      <c r="G292" s="467" t="s">
        <v>1358</v>
      </c>
      <c r="H292" s="487">
        <v>20401</v>
      </c>
      <c r="I292" s="464">
        <v>480</v>
      </c>
      <c r="J292" s="488">
        <v>83101</v>
      </c>
      <c r="K292" s="489">
        <v>1003</v>
      </c>
      <c r="L292" s="488" t="s">
        <v>958</v>
      </c>
      <c r="M292" s="488">
        <v>56</v>
      </c>
      <c r="N292" s="490" t="s">
        <v>450</v>
      </c>
      <c r="O292" s="491">
        <v>0</v>
      </c>
      <c r="P292" s="488">
        <v>7475</v>
      </c>
      <c r="Q292" s="492">
        <v>2</v>
      </c>
      <c r="R292" s="493"/>
      <c r="S292" s="477">
        <v>20260101</v>
      </c>
      <c r="T292" s="477">
        <v>20260331</v>
      </c>
      <c r="U292" s="470">
        <v>74884.710000000006</v>
      </c>
      <c r="V292" s="494"/>
    </row>
    <row r="293" spans="2:22" s="194" customFormat="1">
      <c r="B293" s="531" t="s">
        <v>276</v>
      </c>
      <c r="C293" s="530" t="s">
        <v>1656</v>
      </c>
      <c r="D293" s="493">
        <v>100</v>
      </c>
      <c r="E293" s="461" t="s">
        <v>1359</v>
      </c>
      <c r="F293" s="461" t="s">
        <v>1360</v>
      </c>
      <c r="G293" s="467" t="s">
        <v>1361</v>
      </c>
      <c r="H293" s="487">
        <v>20401</v>
      </c>
      <c r="I293" s="464">
        <v>480</v>
      </c>
      <c r="J293" s="488">
        <v>83101</v>
      </c>
      <c r="K293" s="489">
        <v>1003</v>
      </c>
      <c r="L293" s="488" t="s">
        <v>958</v>
      </c>
      <c r="M293" s="488">
        <v>56</v>
      </c>
      <c r="N293" s="490" t="s">
        <v>464</v>
      </c>
      <c r="O293" s="491">
        <v>0</v>
      </c>
      <c r="P293" s="488">
        <v>12098</v>
      </c>
      <c r="Q293" s="492">
        <v>2</v>
      </c>
      <c r="R293" s="493"/>
      <c r="S293" s="477">
        <v>20260101</v>
      </c>
      <c r="T293" s="477">
        <v>20260331</v>
      </c>
      <c r="U293" s="468">
        <v>74808.320000000007</v>
      </c>
      <c r="V293" s="494"/>
    </row>
    <row r="294" spans="2:22" s="194" customFormat="1">
      <c r="B294" s="531" t="s">
        <v>276</v>
      </c>
      <c r="C294" s="530" t="s">
        <v>1656</v>
      </c>
      <c r="D294" s="493">
        <v>100</v>
      </c>
      <c r="E294" s="461" t="s">
        <v>1362</v>
      </c>
      <c r="F294" s="469" t="s">
        <v>1363</v>
      </c>
      <c r="G294" s="467" t="s">
        <v>1364</v>
      </c>
      <c r="H294" s="487">
        <v>20401</v>
      </c>
      <c r="I294" s="481">
        <v>480</v>
      </c>
      <c r="J294" s="488">
        <v>83101</v>
      </c>
      <c r="K294" s="489">
        <v>1003</v>
      </c>
      <c r="L294" s="488" t="s">
        <v>958</v>
      </c>
      <c r="M294" s="488">
        <v>56</v>
      </c>
      <c r="N294" s="490" t="s">
        <v>456</v>
      </c>
      <c r="O294" s="491">
        <v>0</v>
      </c>
      <c r="P294" s="488">
        <v>7499</v>
      </c>
      <c r="Q294" s="492">
        <v>2</v>
      </c>
      <c r="R294" s="493"/>
      <c r="S294" s="477">
        <v>20260101</v>
      </c>
      <c r="T294" s="477">
        <v>20260331</v>
      </c>
      <c r="U294" s="470">
        <v>71661.14</v>
      </c>
      <c r="V294" s="494"/>
    </row>
    <row r="295" spans="2:22" s="194" customFormat="1">
      <c r="B295" s="531" t="s">
        <v>276</v>
      </c>
      <c r="C295" s="530" t="s">
        <v>1656</v>
      </c>
      <c r="D295" s="493">
        <v>100</v>
      </c>
      <c r="E295" s="469" t="s">
        <v>1365</v>
      </c>
      <c r="F295" s="469" t="s">
        <v>1366</v>
      </c>
      <c r="G295" s="467" t="s">
        <v>1367</v>
      </c>
      <c r="H295" s="487">
        <v>20401</v>
      </c>
      <c r="I295" s="481">
        <v>480</v>
      </c>
      <c r="J295" s="488">
        <v>83101</v>
      </c>
      <c r="K295" s="489">
        <v>1003</v>
      </c>
      <c r="L295" s="488" t="s">
        <v>958</v>
      </c>
      <c r="M295" s="488">
        <v>56</v>
      </c>
      <c r="N295" s="490" t="s">
        <v>440</v>
      </c>
      <c r="O295" s="491">
        <v>0</v>
      </c>
      <c r="P295" s="488">
        <v>7472</v>
      </c>
      <c r="Q295" s="492">
        <v>2</v>
      </c>
      <c r="R295" s="493"/>
      <c r="S295" s="477">
        <v>20260101</v>
      </c>
      <c r="T295" s="477">
        <v>20260331</v>
      </c>
      <c r="U295" s="468">
        <v>70123.649999999994</v>
      </c>
      <c r="V295" s="494"/>
    </row>
    <row r="296" spans="2:22" s="194" customFormat="1">
      <c r="B296" s="531" t="s">
        <v>276</v>
      </c>
      <c r="C296" s="530" t="s">
        <v>1656</v>
      </c>
      <c r="D296" s="493">
        <v>100</v>
      </c>
      <c r="E296" s="466" t="s">
        <v>1368</v>
      </c>
      <c r="F296" s="466" t="s">
        <v>1369</v>
      </c>
      <c r="G296" s="467" t="s">
        <v>1370</v>
      </c>
      <c r="H296" s="487">
        <v>20201</v>
      </c>
      <c r="I296" s="464">
        <v>480</v>
      </c>
      <c r="J296" s="488">
        <v>83101</v>
      </c>
      <c r="K296" s="489">
        <v>1003</v>
      </c>
      <c r="L296" s="488" t="s">
        <v>958</v>
      </c>
      <c r="M296" s="488">
        <v>56</v>
      </c>
      <c r="N296" s="490" t="s">
        <v>435</v>
      </c>
      <c r="O296" s="491">
        <v>0</v>
      </c>
      <c r="P296" s="488">
        <v>7489</v>
      </c>
      <c r="Q296" s="492">
        <v>2</v>
      </c>
      <c r="R296" s="493"/>
      <c r="S296" s="477">
        <v>20260101</v>
      </c>
      <c r="T296" s="477">
        <v>20260331</v>
      </c>
      <c r="U296" s="470">
        <v>107005.28</v>
      </c>
      <c r="V296" s="494"/>
    </row>
    <row r="297" spans="2:22" s="194" customFormat="1">
      <c r="B297" s="531" t="s">
        <v>276</v>
      </c>
      <c r="C297" s="530" t="s">
        <v>1656</v>
      </c>
      <c r="D297" s="493">
        <v>230</v>
      </c>
      <c r="E297" s="466" t="s">
        <v>1371</v>
      </c>
      <c r="F297" s="466" t="s">
        <v>1372</v>
      </c>
      <c r="G297" s="467" t="s">
        <v>1373</v>
      </c>
      <c r="H297" s="487">
        <v>20401</v>
      </c>
      <c r="I297" s="464">
        <v>480</v>
      </c>
      <c r="J297" s="488">
        <v>83101</v>
      </c>
      <c r="K297" s="489">
        <v>1003</v>
      </c>
      <c r="L297" s="488" t="s">
        <v>958</v>
      </c>
      <c r="M297" s="488">
        <v>56</v>
      </c>
      <c r="N297" s="490" t="s">
        <v>1653</v>
      </c>
      <c r="O297" s="491">
        <v>0</v>
      </c>
      <c r="P297" s="488">
        <v>7500</v>
      </c>
      <c r="Q297" s="492">
        <v>2</v>
      </c>
      <c r="R297" s="493"/>
      <c r="S297" s="477">
        <v>20260101</v>
      </c>
      <c r="T297" s="477">
        <v>20260331</v>
      </c>
      <c r="U297" s="470">
        <v>78989.960000000006</v>
      </c>
      <c r="V297" s="494"/>
    </row>
    <row r="298" spans="2:22" s="194" customFormat="1">
      <c r="B298" s="531" t="s">
        <v>276</v>
      </c>
      <c r="C298" s="530" t="s">
        <v>1656</v>
      </c>
      <c r="D298" s="493">
        <v>230</v>
      </c>
      <c r="E298" s="466" t="s">
        <v>1374</v>
      </c>
      <c r="F298" s="466" t="s">
        <v>1375</v>
      </c>
      <c r="G298" s="467" t="s">
        <v>1376</v>
      </c>
      <c r="H298" s="487">
        <v>20401</v>
      </c>
      <c r="I298" s="464">
        <v>480</v>
      </c>
      <c r="J298" s="488">
        <v>83101</v>
      </c>
      <c r="K298" s="489">
        <v>1003</v>
      </c>
      <c r="L298" s="488" t="s">
        <v>958</v>
      </c>
      <c r="M298" s="488">
        <v>56</v>
      </c>
      <c r="N298" s="490" t="s">
        <v>425</v>
      </c>
      <c r="O298" s="491">
        <v>0</v>
      </c>
      <c r="P298" s="488">
        <v>7485</v>
      </c>
      <c r="Q298" s="492">
        <v>2</v>
      </c>
      <c r="R298" s="493"/>
      <c r="S298" s="477">
        <v>20260101</v>
      </c>
      <c r="T298" s="477">
        <v>20260331</v>
      </c>
      <c r="U298" s="470">
        <v>63317.68</v>
      </c>
      <c r="V298" s="494"/>
    </row>
    <row r="299" spans="2:22" s="194" customFormat="1">
      <c r="B299" s="531" t="s">
        <v>276</v>
      </c>
      <c r="C299" s="530" t="s">
        <v>1656</v>
      </c>
      <c r="D299" s="493">
        <v>100</v>
      </c>
      <c r="E299" s="466" t="s">
        <v>1377</v>
      </c>
      <c r="F299" s="469" t="s">
        <v>1378</v>
      </c>
      <c r="G299" s="462" t="s">
        <v>1379</v>
      </c>
      <c r="H299" s="487">
        <v>20401</v>
      </c>
      <c r="I299" s="481">
        <v>480</v>
      </c>
      <c r="J299" s="488">
        <v>83101</v>
      </c>
      <c r="K299" s="489">
        <v>1003</v>
      </c>
      <c r="L299" s="488" t="s">
        <v>958</v>
      </c>
      <c r="M299" s="488">
        <v>56</v>
      </c>
      <c r="N299" s="490" t="s">
        <v>468</v>
      </c>
      <c r="O299" s="491">
        <v>0</v>
      </c>
      <c r="P299" s="488">
        <v>11615</v>
      </c>
      <c r="Q299" s="492">
        <v>2</v>
      </c>
      <c r="R299" s="493"/>
      <c r="S299" s="477">
        <v>20260101</v>
      </c>
      <c r="T299" s="477">
        <v>20260331</v>
      </c>
      <c r="U299" s="470">
        <v>65035.42</v>
      </c>
      <c r="V299" s="494"/>
    </row>
    <row r="300" spans="2:22" s="194" customFormat="1">
      <c r="B300" s="532" t="s">
        <v>276</v>
      </c>
      <c r="C300" s="533" t="s">
        <v>1656</v>
      </c>
      <c r="D300" s="493">
        <v>100</v>
      </c>
      <c r="E300" s="507" t="s">
        <v>1380</v>
      </c>
      <c r="F300" s="507" t="s">
        <v>1381</v>
      </c>
      <c r="G300" s="508" t="s">
        <v>1382</v>
      </c>
      <c r="H300" s="496">
        <v>20216</v>
      </c>
      <c r="I300" s="497">
        <v>480</v>
      </c>
      <c r="J300" s="498">
        <v>83101</v>
      </c>
      <c r="K300" s="499">
        <v>1003</v>
      </c>
      <c r="L300" s="500" t="s">
        <v>958</v>
      </c>
      <c r="M300" s="498">
        <v>56</v>
      </c>
      <c r="N300" s="501" t="s">
        <v>501</v>
      </c>
      <c r="O300" s="502">
        <v>0</v>
      </c>
      <c r="P300" s="498">
        <v>12683</v>
      </c>
      <c r="Q300" s="196">
        <v>5</v>
      </c>
      <c r="R300" s="503"/>
      <c r="S300" s="504">
        <v>20260101</v>
      </c>
      <c r="T300" s="504">
        <v>20260331</v>
      </c>
      <c r="U300" s="505">
        <v>80146.83</v>
      </c>
      <c r="V300" s="506"/>
    </row>
    <row r="301" spans="2:22" s="194" customFormat="1">
      <c r="B301" s="532" t="s">
        <v>276</v>
      </c>
      <c r="C301" s="533" t="s">
        <v>1656</v>
      </c>
      <c r="D301" s="503">
        <v>100</v>
      </c>
      <c r="E301" s="461" t="s">
        <v>1383</v>
      </c>
      <c r="F301" s="461" t="s">
        <v>1384</v>
      </c>
      <c r="G301" s="467" t="s">
        <v>1385</v>
      </c>
      <c r="H301" s="496">
        <v>20201</v>
      </c>
      <c r="I301" s="497">
        <v>480</v>
      </c>
      <c r="J301" s="498">
        <v>83101</v>
      </c>
      <c r="K301" s="499">
        <v>1003</v>
      </c>
      <c r="L301" s="500" t="s">
        <v>958</v>
      </c>
      <c r="M301" s="498">
        <v>56</v>
      </c>
      <c r="N301" s="501" t="s">
        <v>435</v>
      </c>
      <c r="O301" s="502">
        <v>0</v>
      </c>
      <c r="P301" s="498">
        <v>7489</v>
      </c>
      <c r="Q301" s="196">
        <v>2</v>
      </c>
      <c r="R301" s="503"/>
      <c r="S301" s="504">
        <v>20260101</v>
      </c>
      <c r="T301" s="504">
        <v>20260331</v>
      </c>
      <c r="U301" s="505">
        <v>195777.77</v>
      </c>
      <c r="V301" s="506"/>
    </row>
    <row r="302" spans="2:22" s="194" customFormat="1">
      <c r="B302" s="531" t="s">
        <v>276</v>
      </c>
      <c r="C302" s="530" t="s">
        <v>1656</v>
      </c>
      <c r="D302" s="493">
        <v>100</v>
      </c>
      <c r="E302" s="466" t="s">
        <v>1386</v>
      </c>
      <c r="F302" s="466" t="s">
        <v>1387</v>
      </c>
      <c r="G302" s="467" t="s">
        <v>1388</v>
      </c>
      <c r="H302" s="487">
        <v>20215</v>
      </c>
      <c r="I302" s="464">
        <v>480</v>
      </c>
      <c r="J302" s="488">
        <v>83101</v>
      </c>
      <c r="K302" s="489">
        <v>1003</v>
      </c>
      <c r="L302" s="488" t="s">
        <v>958</v>
      </c>
      <c r="M302" s="488">
        <v>56</v>
      </c>
      <c r="N302" s="490" t="s">
        <v>440</v>
      </c>
      <c r="O302" s="491">
        <v>0</v>
      </c>
      <c r="P302" s="488">
        <v>7470</v>
      </c>
      <c r="Q302" s="492">
        <v>2</v>
      </c>
      <c r="R302" s="493"/>
      <c r="S302" s="477">
        <v>20260101</v>
      </c>
      <c r="T302" s="477">
        <v>20260331</v>
      </c>
      <c r="U302" s="470">
        <v>113395.29</v>
      </c>
      <c r="V302" s="494"/>
    </row>
    <row r="303" spans="2:22" s="194" customFormat="1">
      <c r="B303" s="531" t="s">
        <v>276</v>
      </c>
      <c r="C303" s="530" t="s">
        <v>1656</v>
      </c>
      <c r="D303" s="493">
        <v>230</v>
      </c>
      <c r="E303" s="466" t="s">
        <v>1389</v>
      </c>
      <c r="F303" s="466" t="s">
        <v>1390</v>
      </c>
      <c r="G303" s="467" t="s">
        <v>1391</v>
      </c>
      <c r="H303" s="487">
        <v>20401</v>
      </c>
      <c r="I303" s="464">
        <v>480</v>
      </c>
      <c r="J303" s="488">
        <v>83101</v>
      </c>
      <c r="K303" s="489">
        <v>1003</v>
      </c>
      <c r="L303" s="488" t="s">
        <v>958</v>
      </c>
      <c r="M303" s="488">
        <v>56</v>
      </c>
      <c r="N303" s="490" t="s">
        <v>450</v>
      </c>
      <c r="O303" s="491">
        <v>0</v>
      </c>
      <c r="P303" s="488">
        <v>7491</v>
      </c>
      <c r="Q303" s="492">
        <v>2</v>
      </c>
      <c r="R303" s="493"/>
      <c r="S303" s="477">
        <v>20260101</v>
      </c>
      <c r="T303" s="477">
        <v>20260331</v>
      </c>
      <c r="U303" s="470">
        <v>45940.32</v>
      </c>
      <c r="V303" s="494"/>
    </row>
    <row r="304" spans="2:22" s="194" customFormat="1">
      <c r="B304" s="531" t="s">
        <v>276</v>
      </c>
      <c r="C304" s="530" t="s">
        <v>1656</v>
      </c>
      <c r="D304" s="493">
        <v>100</v>
      </c>
      <c r="E304" s="462" t="s">
        <v>1392</v>
      </c>
      <c r="F304" s="469" t="s">
        <v>1393</v>
      </c>
      <c r="G304" s="467" t="s">
        <v>1394</v>
      </c>
      <c r="H304" s="487">
        <v>20205</v>
      </c>
      <c r="I304" s="481">
        <v>480</v>
      </c>
      <c r="J304" s="488">
        <v>83101</v>
      </c>
      <c r="K304" s="489">
        <v>1003</v>
      </c>
      <c r="L304" s="509" t="s">
        <v>958</v>
      </c>
      <c r="M304" s="488">
        <v>56</v>
      </c>
      <c r="N304" s="490" t="s">
        <v>412</v>
      </c>
      <c r="O304" s="491">
        <v>0</v>
      </c>
      <c r="P304" s="488">
        <v>14307</v>
      </c>
      <c r="Q304" s="492">
        <v>2</v>
      </c>
      <c r="R304" s="493"/>
      <c r="S304" s="477">
        <v>20260101</v>
      </c>
      <c r="T304" s="477">
        <v>20260331</v>
      </c>
      <c r="U304" s="468">
        <v>151960.57</v>
      </c>
      <c r="V304" s="494"/>
    </row>
    <row r="305" spans="2:22" s="194" customFormat="1">
      <c r="B305" s="531" t="s">
        <v>276</v>
      </c>
      <c r="C305" s="530" t="s">
        <v>1656</v>
      </c>
      <c r="D305" s="493">
        <v>100</v>
      </c>
      <c r="E305" s="466" t="s">
        <v>1395</v>
      </c>
      <c r="F305" s="466" t="s">
        <v>1396</v>
      </c>
      <c r="G305" s="467" t="s">
        <v>1397</v>
      </c>
      <c r="H305" s="487">
        <v>20214</v>
      </c>
      <c r="I305" s="464">
        <v>480</v>
      </c>
      <c r="J305" s="488">
        <v>83101</v>
      </c>
      <c r="K305" s="489">
        <v>1003</v>
      </c>
      <c r="L305" s="488" t="s">
        <v>958</v>
      </c>
      <c r="M305" s="488">
        <v>56</v>
      </c>
      <c r="N305" s="490" t="s">
        <v>440</v>
      </c>
      <c r="O305" s="491">
        <v>0</v>
      </c>
      <c r="P305" s="488">
        <v>7481</v>
      </c>
      <c r="Q305" s="492">
        <v>2</v>
      </c>
      <c r="R305" s="493"/>
      <c r="S305" s="477">
        <v>20260101</v>
      </c>
      <c r="T305" s="477">
        <v>20260331</v>
      </c>
      <c r="U305" s="468">
        <v>121566.43</v>
      </c>
      <c r="V305" s="494"/>
    </row>
    <row r="306" spans="2:22" s="194" customFormat="1">
      <c r="B306" s="510" t="s">
        <v>276</v>
      </c>
      <c r="C306" s="472" t="s">
        <v>1656</v>
      </c>
      <c r="D306" s="510">
        <v>100</v>
      </c>
      <c r="E306" s="472" t="s">
        <v>1398</v>
      </c>
      <c r="F306" s="472" t="s">
        <v>1399</v>
      </c>
      <c r="G306" s="472" t="s">
        <v>1400</v>
      </c>
      <c r="H306" s="510">
        <v>30102</v>
      </c>
      <c r="I306" s="475">
        <v>257</v>
      </c>
      <c r="J306" s="510">
        <v>83101</v>
      </c>
      <c r="K306" s="510">
        <v>1003</v>
      </c>
      <c r="L306" s="510" t="s">
        <v>958</v>
      </c>
      <c r="M306" s="510">
        <v>56</v>
      </c>
      <c r="N306" s="510" t="s">
        <v>1027</v>
      </c>
      <c r="O306" s="511" t="s">
        <v>1654</v>
      </c>
      <c r="P306" s="510">
        <v>1</v>
      </c>
      <c r="Q306" s="510">
        <v>3</v>
      </c>
      <c r="R306" s="472"/>
      <c r="S306" s="510">
        <v>20260101</v>
      </c>
      <c r="T306" s="510">
        <v>20260331</v>
      </c>
      <c r="U306" s="512">
        <v>62219.29</v>
      </c>
      <c r="V306" s="472"/>
    </row>
    <row r="307" spans="2:22" s="194" customFormat="1">
      <c r="B307" s="477" t="s">
        <v>276</v>
      </c>
      <c r="C307" s="462" t="s">
        <v>1656</v>
      </c>
      <c r="D307" s="477">
        <v>200</v>
      </c>
      <c r="E307" s="462" t="s">
        <v>1401</v>
      </c>
      <c r="F307" s="462" t="s">
        <v>1402</v>
      </c>
      <c r="G307" s="462" t="s">
        <v>1403</v>
      </c>
      <c r="H307" s="477">
        <v>30102</v>
      </c>
      <c r="I307" s="479">
        <v>254</v>
      </c>
      <c r="J307" s="477">
        <v>83101</v>
      </c>
      <c r="K307" s="477">
        <v>1003</v>
      </c>
      <c r="L307" s="477" t="s">
        <v>958</v>
      </c>
      <c r="M307" s="477">
        <v>56</v>
      </c>
      <c r="N307" s="477" t="s">
        <v>1292</v>
      </c>
      <c r="O307" s="491">
        <v>20</v>
      </c>
      <c r="P307" s="477">
        <v>1</v>
      </c>
      <c r="Q307" s="477">
        <v>3</v>
      </c>
      <c r="R307" s="462"/>
      <c r="S307" s="477">
        <v>20260101</v>
      </c>
      <c r="T307" s="477">
        <v>20260331</v>
      </c>
      <c r="U307" s="513">
        <v>62219.29</v>
      </c>
      <c r="V307" s="462"/>
    </row>
    <row r="308" spans="2:22" s="194" customFormat="1">
      <c r="B308" s="477" t="s">
        <v>276</v>
      </c>
      <c r="C308" s="462" t="s">
        <v>1656</v>
      </c>
      <c r="D308" s="477">
        <v>120</v>
      </c>
      <c r="E308" s="462" t="s">
        <v>1404</v>
      </c>
      <c r="F308" s="462" t="s">
        <v>1405</v>
      </c>
      <c r="G308" s="462" t="s">
        <v>1406</v>
      </c>
      <c r="H308" s="477">
        <v>30102</v>
      </c>
      <c r="I308" s="479">
        <v>260</v>
      </c>
      <c r="J308" s="477">
        <v>83101</v>
      </c>
      <c r="K308" s="477">
        <v>1003</v>
      </c>
      <c r="L308" s="477" t="s">
        <v>958</v>
      </c>
      <c r="M308" s="477">
        <v>56</v>
      </c>
      <c r="N308" s="477" t="s">
        <v>1292</v>
      </c>
      <c r="O308" s="491">
        <v>19</v>
      </c>
      <c r="P308" s="477">
        <v>1</v>
      </c>
      <c r="Q308" s="477">
        <v>3</v>
      </c>
      <c r="R308" s="462"/>
      <c r="S308" s="477">
        <v>20260101</v>
      </c>
      <c r="T308" s="477">
        <v>20260331</v>
      </c>
      <c r="U308" s="513">
        <v>60943.93</v>
      </c>
      <c r="V308" s="462"/>
    </row>
    <row r="309" spans="2:22" s="194" customFormat="1">
      <c r="B309" s="477" t="s">
        <v>276</v>
      </c>
      <c r="C309" s="462" t="s">
        <v>1656</v>
      </c>
      <c r="D309" s="477">
        <v>200</v>
      </c>
      <c r="E309" s="462" t="s">
        <v>1407</v>
      </c>
      <c r="F309" s="462" t="s">
        <v>1408</v>
      </c>
      <c r="G309" s="462" t="s">
        <v>1409</v>
      </c>
      <c r="H309" s="477">
        <v>30102</v>
      </c>
      <c r="I309" s="479">
        <v>255</v>
      </c>
      <c r="J309" s="477">
        <v>83101</v>
      </c>
      <c r="K309" s="477">
        <v>1003</v>
      </c>
      <c r="L309" s="477" t="s">
        <v>958</v>
      </c>
      <c r="M309" s="477">
        <v>56</v>
      </c>
      <c r="N309" s="477" t="s">
        <v>1027</v>
      </c>
      <c r="O309" s="491">
        <v>20</v>
      </c>
      <c r="P309" s="477">
        <v>1</v>
      </c>
      <c r="Q309" s="477">
        <v>3</v>
      </c>
      <c r="R309" s="462"/>
      <c r="S309" s="477">
        <v>20260101</v>
      </c>
      <c r="T309" s="477">
        <v>20260331</v>
      </c>
      <c r="U309" s="482">
        <v>62219.29</v>
      </c>
      <c r="V309" s="462"/>
    </row>
    <row r="310" spans="2:22" s="194" customFormat="1">
      <c r="B310" s="477" t="s">
        <v>276</v>
      </c>
      <c r="C310" s="462" t="s">
        <v>1656</v>
      </c>
      <c r="D310" s="321">
        <v>100</v>
      </c>
      <c r="E310" s="340" t="s">
        <v>1410</v>
      </c>
      <c r="F310" s="469" t="s">
        <v>1411</v>
      </c>
      <c r="G310" s="462" t="s">
        <v>1412</v>
      </c>
      <c r="H310" s="477">
        <v>30102</v>
      </c>
      <c r="I310" s="479">
        <v>266</v>
      </c>
      <c r="J310" s="477">
        <v>83101</v>
      </c>
      <c r="K310" s="477">
        <v>1003</v>
      </c>
      <c r="L310" s="514" t="s">
        <v>958</v>
      </c>
      <c r="M310" s="477">
        <v>56</v>
      </c>
      <c r="N310" s="477" t="s">
        <v>1655</v>
      </c>
      <c r="O310" s="491">
        <v>20</v>
      </c>
      <c r="P310" s="477">
        <v>1</v>
      </c>
      <c r="Q310" s="477">
        <v>3</v>
      </c>
      <c r="R310" s="321"/>
      <c r="S310" s="477">
        <v>20260101</v>
      </c>
      <c r="T310" s="477">
        <v>20260331</v>
      </c>
      <c r="U310" s="482">
        <v>50549</v>
      </c>
      <c r="V310" s="515"/>
    </row>
    <row r="311" spans="2:22" s="194" customFormat="1">
      <c r="B311" s="477" t="s">
        <v>276</v>
      </c>
      <c r="C311" s="462" t="s">
        <v>1656</v>
      </c>
      <c r="D311" s="477">
        <v>200</v>
      </c>
      <c r="E311" s="462" t="s">
        <v>1413</v>
      </c>
      <c r="F311" s="462" t="s">
        <v>1414</v>
      </c>
      <c r="G311" s="462" t="s">
        <v>1415</v>
      </c>
      <c r="H311" s="477">
        <v>30102</v>
      </c>
      <c r="I311" s="479">
        <v>256</v>
      </c>
      <c r="J311" s="477">
        <v>83101</v>
      </c>
      <c r="K311" s="477">
        <v>1003</v>
      </c>
      <c r="L311" s="477" t="s">
        <v>958</v>
      </c>
      <c r="M311" s="477">
        <v>56</v>
      </c>
      <c r="N311" s="477" t="s">
        <v>1027</v>
      </c>
      <c r="O311" s="491">
        <v>18</v>
      </c>
      <c r="P311" s="477">
        <v>1</v>
      </c>
      <c r="Q311" s="477">
        <v>3</v>
      </c>
      <c r="R311" s="462"/>
      <c r="S311" s="477">
        <v>20260101</v>
      </c>
      <c r="T311" s="477">
        <v>20260331</v>
      </c>
      <c r="U311" s="482">
        <v>59301.98</v>
      </c>
      <c r="V311" s="462"/>
    </row>
    <row r="312" spans="2:22" s="194" customFormat="1">
      <c r="B312" s="477" t="s">
        <v>276</v>
      </c>
      <c r="C312" s="462" t="s">
        <v>1656</v>
      </c>
      <c r="D312" s="477">
        <v>120</v>
      </c>
      <c r="E312" s="462" t="s">
        <v>1416</v>
      </c>
      <c r="F312" s="462" t="s">
        <v>1417</v>
      </c>
      <c r="G312" s="462" t="s">
        <v>1418</v>
      </c>
      <c r="H312" s="477">
        <v>30102</v>
      </c>
      <c r="I312" s="479">
        <v>256</v>
      </c>
      <c r="J312" s="477">
        <v>83101</v>
      </c>
      <c r="K312" s="477">
        <v>1003</v>
      </c>
      <c r="L312" s="477" t="s">
        <v>958</v>
      </c>
      <c r="M312" s="477">
        <v>56</v>
      </c>
      <c r="N312" s="477" t="s">
        <v>1027</v>
      </c>
      <c r="O312" s="491">
        <v>20</v>
      </c>
      <c r="P312" s="477">
        <v>1</v>
      </c>
      <c r="Q312" s="477">
        <v>3</v>
      </c>
      <c r="R312" s="462"/>
      <c r="S312" s="477">
        <v>20260101</v>
      </c>
      <c r="T312" s="477">
        <v>20260331</v>
      </c>
      <c r="U312" s="482">
        <v>62125.34</v>
      </c>
      <c r="V312" s="462"/>
    </row>
    <row r="313" spans="2:22" s="194" customFormat="1">
      <c r="B313" s="477" t="s">
        <v>276</v>
      </c>
      <c r="C313" s="462" t="s">
        <v>1656</v>
      </c>
      <c r="D313" s="477">
        <v>200</v>
      </c>
      <c r="E313" s="462" t="s">
        <v>1419</v>
      </c>
      <c r="F313" s="462" t="s">
        <v>1420</v>
      </c>
      <c r="G313" s="462" t="s">
        <v>1421</v>
      </c>
      <c r="H313" s="477">
        <v>30102</v>
      </c>
      <c r="I313" s="479">
        <v>256</v>
      </c>
      <c r="J313" s="477">
        <v>83101</v>
      </c>
      <c r="K313" s="477">
        <v>1003</v>
      </c>
      <c r="L313" s="477" t="s">
        <v>958</v>
      </c>
      <c r="M313" s="477">
        <v>56</v>
      </c>
      <c r="N313" s="477" t="s">
        <v>1027</v>
      </c>
      <c r="O313" s="491">
        <v>20</v>
      </c>
      <c r="P313" s="477">
        <v>1</v>
      </c>
      <c r="Q313" s="477">
        <v>3</v>
      </c>
      <c r="R313" s="462"/>
      <c r="S313" s="477">
        <v>20260101</v>
      </c>
      <c r="T313" s="477">
        <v>20260331</v>
      </c>
      <c r="U313" s="482">
        <v>61535.360000000001</v>
      </c>
      <c r="V313" s="462"/>
    </row>
    <row r="314" spans="2:22" s="194" customFormat="1">
      <c r="B314" s="477" t="s">
        <v>276</v>
      </c>
      <c r="C314" s="462" t="s">
        <v>1656</v>
      </c>
      <c r="D314" s="477">
        <v>100</v>
      </c>
      <c r="E314" s="462" t="s">
        <v>1422</v>
      </c>
      <c r="F314" s="462" t="s">
        <v>1423</v>
      </c>
      <c r="G314" s="462" t="s">
        <v>1424</v>
      </c>
      <c r="H314" s="477">
        <v>30102</v>
      </c>
      <c r="I314" s="479">
        <v>126</v>
      </c>
      <c r="J314" s="477">
        <v>83101</v>
      </c>
      <c r="K314" s="477">
        <v>1003</v>
      </c>
      <c r="L314" s="477" t="s">
        <v>958</v>
      </c>
      <c r="M314" s="477">
        <v>56</v>
      </c>
      <c r="N314" s="477" t="s">
        <v>1027</v>
      </c>
      <c r="O314" s="491">
        <v>10</v>
      </c>
      <c r="P314" s="477">
        <v>1</v>
      </c>
      <c r="Q314" s="477">
        <v>3</v>
      </c>
      <c r="R314" s="462"/>
      <c r="S314" s="477">
        <v>20260101</v>
      </c>
      <c r="T314" s="477">
        <v>20260331</v>
      </c>
      <c r="U314" s="482">
        <v>30988.59</v>
      </c>
      <c r="V314" s="462"/>
    </row>
    <row r="315" spans="2:22" s="194" customFormat="1">
      <c r="B315" s="477" t="s">
        <v>276</v>
      </c>
      <c r="C315" s="462" t="s">
        <v>1656</v>
      </c>
      <c r="D315" s="477">
        <v>200</v>
      </c>
      <c r="E315" s="462" t="s">
        <v>1425</v>
      </c>
      <c r="F315" s="462" t="s">
        <v>1426</v>
      </c>
      <c r="G315" s="462" t="s">
        <v>1427</v>
      </c>
      <c r="H315" s="477">
        <v>30102</v>
      </c>
      <c r="I315" s="479">
        <v>168</v>
      </c>
      <c r="J315" s="477">
        <v>83101</v>
      </c>
      <c r="K315" s="477">
        <v>1003</v>
      </c>
      <c r="L315" s="477" t="s">
        <v>958</v>
      </c>
      <c r="M315" s="477">
        <v>56</v>
      </c>
      <c r="N315" s="320" t="s">
        <v>1291</v>
      </c>
      <c r="O315" s="491">
        <v>20</v>
      </c>
      <c r="P315" s="477">
        <v>1</v>
      </c>
      <c r="Q315" s="477">
        <v>3</v>
      </c>
      <c r="R315" s="462"/>
      <c r="S315" s="477">
        <v>20260101</v>
      </c>
      <c r="T315" s="477">
        <v>20260331</v>
      </c>
      <c r="U315" s="482">
        <v>34781.86</v>
      </c>
      <c r="V315" s="462"/>
    </row>
    <row r="316" spans="2:22" s="194" customFormat="1">
      <c r="B316" s="477" t="s">
        <v>276</v>
      </c>
      <c r="C316" s="462" t="s">
        <v>1656</v>
      </c>
      <c r="D316" s="477">
        <v>100</v>
      </c>
      <c r="E316" s="462" t="s">
        <v>1428</v>
      </c>
      <c r="F316" s="462" t="s">
        <v>1429</v>
      </c>
      <c r="G316" s="462" t="s">
        <v>1430</v>
      </c>
      <c r="H316" s="477">
        <v>30102</v>
      </c>
      <c r="I316" s="479">
        <v>254</v>
      </c>
      <c r="J316" s="477">
        <v>83101</v>
      </c>
      <c r="K316" s="477">
        <v>1003</v>
      </c>
      <c r="L316" s="477" t="s">
        <v>958</v>
      </c>
      <c r="M316" s="477">
        <v>56</v>
      </c>
      <c r="N316" s="477" t="s">
        <v>1027</v>
      </c>
      <c r="O316" s="491">
        <v>20</v>
      </c>
      <c r="P316" s="477">
        <v>1</v>
      </c>
      <c r="Q316" s="477">
        <v>3</v>
      </c>
      <c r="R316" s="462"/>
      <c r="S316" s="477">
        <v>20260101</v>
      </c>
      <c r="T316" s="477">
        <v>20260331</v>
      </c>
      <c r="U316" s="482">
        <v>62219.29</v>
      </c>
      <c r="V316" s="462"/>
    </row>
    <row r="317" spans="2:22" s="194" customFormat="1">
      <c r="B317" s="529" t="s">
        <v>276</v>
      </c>
      <c r="C317" s="462" t="s">
        <v>1656</v>
      </c>
      <c r="D317" s="321">
        <v>200</v>
      </c>
      <c r="E317" s="462" t="s">
        <v>1431</v>
      </c>
      <c r="F317" s="462" t="s">
        <v>1432</v>
      </c>
      <c r="G317" s="462" t="s">
        <v>1433</v>
      </c>
      <c r="H317" s="318">
        <v>30102</v>
      </c>
      <c r="I317" s="481">
        <v>251</v>
      </c>
      <c r="J317" s="320">
        <v>83101</v>
      </c>
      <c r="K317" s="516">
        <v>1003</v>
      </c>
      <c r="L317" s="477" t="s">
        <v>958</v>
      </c>
      <c r="M317" s="320">
        <v>56</v>
      </c>
      <c r="N317" s="320" t="s">
        <v>1027</v>
      </c>
      <c r="O317" s="491">
        <v>20</v>
      </c>
      <c r="P317" s="320">
        <v>1</v>
      </c>
      <c r="Q317" s="318">
        <v>3</v>
      </c>
      <c r="R317" s="321"/>
      <c r="S317" s="477">
        <v>20260101</v>
      </c>
      <c r="T317" s="477">
        <v>20260331</v>
      </c>
      <c r="U317" s="482">
        <v>62219.29</v>
      </c>
      <c r="V317" s="517"/>
    </row>
    <row r="318" spans="2:22" s="194" customFormat="1">
      <c r="B318" s="477" t="s">
        <v>276</v>
      </c>
      <c r="C318" s="462" t="s">
        <v>1656</v>
      </c>
      <c r="D318" s="477">
        <v>100</v>
      </c>
      <c r="E318" s="287" t="s">
        <v>1434</v>
      </c>
      <c r="F318" s="462" t="s">
        <v>1435</v>
      </c>
      <c r="G318" s="462" t="s">
        <v>1436</v>
      </c>
      <c r="H318" s="477">
        <v>30102</v>
      </c>
      <c r="I318" s="479">
        <v>256</v>
      </c>
      <c r="J318" s="477">
        <v>83101</v>
      </c>
      <c r="K318" s="477">
        <v>1003</v>
      </c>
      <c r="L318" s="477" t="s">
        <v>958</v>
      </c>
      <c r="M318" s="477">
        <v>56</v>
      </c>
      <c r="N318" s="477" t="s">
        <v>1027</v>
      </c>
      <c r="O318" s="491">
        <v>20</v>
      </c>
      <c r="P318" s="477">
        <v>1</v>
      </c>
      <c r="Q318" s="477">
        <v>3</v>
      </c>
      <c r="R318" s="462"/>
      <c r="S318" s="477">
        <v>20260101</v>
      </c>
      <c r="T318" s="477">
        <v>20260331</v>
      </c>
      <c r="U318" s="482">
        <v>62125.34</v>
      </c>
      <c r="V318" s="462"/>
    </row>
    <row r="319" spans="2:22" s="194" customFormat="1">
      <c r="B319" s="477" t="s">
        <v>276</v>
      </c>
      <c r="C319" s="462" t="s">
        <v>1656</v>
      </c>
      <c r="D319" s="477">
        <v>100</v>
      </c>
      <c r="E319" s="462" t="s">
        <v>1437</v>
      </c>
      <c r="F319" s="462" t="s">
        <v>1438</v>
      </c>
      <c r="G319" s="462" t="s">
        <v>1439</v>
      </c>
      <c r="H319" s="477">
        <v>30102</v>
      </c>
      <c r="I319" s="479">
        <v>204</v>
      </c>
      <c r="J319" s="477">
        <v>83101</v>
      </c>
      <c r="K319" s="477">
        <v>1003</v>
      </c>
      <c r="L319" s="477" t="s">
        <v>958</v>
      </c>
      <c r="M319" s="477">
        <v>56</v>
      </c>
      <c r="N319" s="477" t="s">
        <v>1027</v>
      </c>
      <c r="O319" s="491">
        <v>12</v>
      </c>
      <c r="P319" s="477">
        <v>1</v>
      </c>
      <c r="Q319" s="477">
        <v>3</v>
      </c>
      <c r="R319" s="462"/>
      <c r="S319" s="477">
        <v>20260101</v>
      </c>
      <c r="T319" s="477">
        <v>20260331</v>
      </c>
      <c r="U319" s="482">
        <v>52392.32</v>
      </c>
      <c r="V319" s="462"/>
    </row>
    <row r="320" spans="2:22" s="194" customFormat="1">
      <c r="B320" s="477" t="s">
        <v>276</v>
      </c>
      <c r="C320" s="462" t="s">
        <v>1656</v>
      </c>
      <c r="D320" s="477">
        <v>100</v>
      </c>
      <c r="E320" s="462" t="s">
        <v>1440</v>
      </c>
      <c r="F320" s="462" t="s">
        <v>1441</v>
      </c>
      <c r="G320" s="462" t="s">
        <v>1442</v>
      </c>
      <c r="H320" s="477">
        <v>30102</v>
      </c>
      <c r="I320" s="479">
        <v>256</v>
      </c>
      <c r="J320" s="477">
        <v>83101</v>
      </c>
      <c r="K320" s="477">
        <v>1003</v>
      </c>
      <c r="L320" s="477" t="s">
        <v>958</v>
      </c>
      <c r="M320" s="477">
        <v>56</v>
      </c>
      <c r="N320" s="477" t="s">
        <v>1027</v>
      </c>
      <c r="O320" s="491">
        <v>18</v>
      </c>
      <c r="P320" s="477">
        <v>1</v>
      </c>
      <c r="Q320" s="477">
        <v>3</v>
      </c>
      <c r="R320" s="462"/>
      <c r="S320" s="477">
        <v>20260101</v>
      </c>
      <c r="T320" s="477">
        <v>20260331</v>
      </c>
      <c r="U320" s="482">
        <v>16330.92</v>
      </c>
      <c r="V320" s="462"/>
    </row>
    <row r="321" spans="2:22" s="194" customFormat="1">
      <c r="B321" s="477" t="s">
        <v>276</v>
      </c>
      <c r="C321" s="462" t="s">
        <v>1656</v>
      </c>
      <c r="D321" s="477">
        <v>100</v>
      </c>
      <c r="E321" s="462" t="s">
        <v>1443</v>
      </c>
      <c r="F321" s="462" t="s">
        <v>1444</v>
      </c>
      <c r="G321" s="462" t="s">
        <v>1445</v>
      </c>
      <c r="H321" s="477">
        <v>30102</v>
      </c>
      <c r="I321" s="479">
        <v>256</v>
      </c>
      <c r="J321" s="477">
        <v>83101</v>
      </c>
      <c r="K321" s="477">
        <v>1003</v>
      </c>
      <c r="L321" s="477" t="s">
        <v>958</v>
      </c>
      <c r="M321" s="477">
        <v>56</v>
      </c>
      <c r="N321" s="477" t="s">
        <v>1027</v>
      </c>
      <c r="O321" s="491">
        <v>20</v>
      </c>
      <c r="P321" s="477">
        <v>1</v>
      </c>
      <c r="Q321" s="477">
        <v>3</v>
      </c>
      <c r="R321" s="462"/>
      <c r="S321" s="477">
        <v>20260101</v>
      </c>
      <c r="T321" s="477">
        <v>20260331</v>
      </c>
      <c r="U321" s="482">
        <v>62172.32</v>
      </c>
      <c r="V321" s="462"/>
    </row>
    <row r="322" spans="2:22" s="194" customFormat="1">
      <c r="B322" s="477" t="s">
        <v>276</v>
      </c>
      <c r="C322" s="462" t="s">
        <v>1656</v>
      </c>
      <c r="D322" s="477">
        <v>100</v>
      </c>
      <c r="E322" s="462" t="s">
        <v>1446</v>
      </c>
      <c r="F322" s="462" t="s">
        <v>1447</v>
      </c>
      <c r="G322" s="462" t="s">
        <v>1448</v>
      </c>
      <c r="H322" s="477">
        <v>30102</v>
      </c>
      <c r="I322" s="479">
        <v>257</v>
      </c>
      <c r="J322" s="477">
        <v>83101</v>
      </c>
      <c r="K322" s="477">
        <v>1003</v>
      </c>
      <c r="L322" s="477" t="s">
        <v>958</v>
      </c>
      <c r="M322" s="477">
        <v>56</v>
      </c>
      <c r="N322" s="477" t="s">
        <v>1027</v>
      </c>
      <c r="O322" s="491">
        <v>20</v>
      </c>
      <c r="P322" s="477">
        <v>1</v>
      </c>
      <c r="Q322" s="477">
        <v>3</v>
      </c>
      <c r="R322" s="462"/>
      <c r="S322" s="477">
        <v>20260101</v>
      </c>
      <c r="T322" s="477">
        <v>20260331</v>
      </c>
      <c r="U322" s="482">
        <v>62218.69</v>
      </c>
      <c r="V322" s="462"/>
    </row>
    <row r="323" spans="2:22" s="194" customFormat="1">
      <c r="B323" s="477" t="s">
        <v>276</v>
      </c>
      <c r="C323" s="462" t="s">
        <v>1656</v>
      </c>
      <c r="D323" s="477">
        <v>200</v>
      </c>
      <c r="E323" s="462" t="s">
        <v>1449</v>
      </c>
      <c r="F323" s="462" t="s">
        <v>1450</v>
      </c>
      <c r="G323" s="462" t="s">
        <v>1451</v>
      </c>
      <c r="H323" s="477">
        <v>30102</v>
      </c>
      <c r="I323" s="479">
        <v>255</v>
      </c>
      <c r="J323" s="477">
        <v>83101</v>
      </c>
      <c r="K323" s="477">
        <v>1003</v>
      </c>
      <c r="L323" s="477" t="s">
        <v>958</v>
      </c>
      <c r="M323" s="477">
        <v>56</v>
      </c>
      <c r="N323" s="477" t="s">
        <v>1027</v>
      </c>
      <c r="O323" s="491">
        <v>20</v>
      </c>
      <c r="P323" s="477">
        <v>1</v>
      </c>
      <c r="Q323" s="477">
        <v>3</v>
      </c>
      <c r="R323" s="462"/>
      <c r="S323" s="477">
        <v>20260101</v>
      </c>
      <c r="T323" s="477">
        <v>20260331</v>
      </c>
      <c r="U323" s="482">
        <v>61394.36</v>
      </c>
      <c r="V323" s="462"/>
    </row>
    <row r="324" spans="2:22" s="194" customFormat="1">
      <c r="B324" s="477" t="s">
        <v>276</v>
      </c>
      <c r="C324" s="462" t="s">
        <v>1656</v>
      </c>
      <c r="D324" s="477">
        <v>100</v>
      </c>
      <c r="E324" s="462" t="s">
        <v>1452</v>
      </c>
      <c r="F324" s="462" t="s">
        <v>1453</v>
      </c>
      <c r="G324" s="462" t="s">
        <v>1454</v>
      </c>
      <c r="H324" s="477">
        <v>30102</v>
      </c>
      <c r="I324" s="479">
        <v>241</v>
      </c>
      <c r="J324" s="477">
        <v>83101</v>
      </c>
      <c r="K324" s="477">
        <v>1003</v>
      </c>
      <c r="L324" s="477" t="s">
        <v>958</v>
      </c>
      <c r="M324" s="477">
        <v>56</v>
      </c>
      <c r="N324" s="477" t="s">
        <v>1027</v>
      </c>
      <c r="O324" s="491">
        <v>19</v>
      </c>
      <c r="P324" s="477">
        <v>1</v>
      </c>
      <c r="Q324" s="477">
        <v>3</v>
      </c>
      <c r="R324" s="462"/>
      <c r="S324" s="477">
        <v>20260101</v>
      </c>
      <c r="T324" s="477">
        <v>20260331</v>
      </c>
      <c r="U324" s="482">
        <v>57089.65</v>
      </c>
      <c r="V324" s="462"/>
    </row>
    <row r="325" spans="2:22" s="194" customFormat="1">
      <c r="B325" s="477" t="s">
        <v>276</v>
      </c>
      <c r="C325" s="462" t="s">
        <v>1656</v>
      </c>
      <c r="D325" s="477">
        <v>200</v>
      </c>
      <c r="E325" s="462" t="s">
        <v>1455</v>
      </c>
      <c r="F325" s="462" t="s">
        <v>1456</v>
      </c>
      <c r="G325" s="462" t="s">
        <v>1457</v>
      </c>
      <c r="H325" s="477">
        <v>30102</v>
      </c>
      <c r="I325" s="479">
        <v>256</v>
      </c>
      <c r="J325" s="477">
        <v>83101</v>
      </c>
      <c r="K325" s="477">
        <v>1003</v>
      </c>
      <c r="L325" s="477" t="s">
        <v>958</v>
      </c>
      <c r="M325" s="477">
        <v>56</v>
      </c>
      <c r="N325" s="477" t="s">
        <v>1292</v>
      </c>
      <c r="O325" s="491">
        <v>20</v>
      </c>
      <c r="P325" s="477">
        <v>1</v>
      </c>
      <c r="Q325" s="477">
        <v>3</v>
      </c>
      <c r="R325" s="462"/>
      <c r="S325" s="477">
        <v>20260101</v>
      </c>
      <c r="T325" s="477">
        <v>20260331</v>
      </c>
      <c r="U325" s="482">
        <v>61535.360000000001</v>
      </c>
      <c r="V325" s="462"/>
    </row>
    <row r="326" spans="2:22" s="194" customFormat="1">
      <c r="B326" s="477" t="s">
        <v>276</v>
      </c>
      <c r="C326" s="462" t="s">
        <v>1656</v>
      </c>
      <c r="D326" s="477">
        <v>200</v>
      </c>
      <c r="E326" s="462" t="s">
        <v>1458</v>
      </c>
      <c r="F326" s="462" t="s">
        <v>1459</v>
      </c>
      <c r="G326" s="462" t="s">
        <v>1460</v>
      </c>
      <c r="H326" s="477">
        <v>30102</v>
      </c>
      <c r="I326" s="479">
        <v>256</v>
      </c>
      <c r="J326" s="477">
        <v>83101</v>
      </c>
      <c r="K326" s="477">
        <v>1003</v>
      </c>
      <c r="L326" s="477" t="s">
        <v>958</v>
      </c>
      <c r="M326" s="477">
        <v>56</v>
      </c>
      <c r="N326" s="477" t="s">
        <v>1027</v>
      </c>
      <c r="O326" s="491">
        <v>20</v>
      </c>
      <c r="P326" s="477">
        <v>1</v>
      </c>
      <c r="Q326" s="477">
        <v>3</v>
      </c>
      <c r="R326" s="462"/>
      <c r="S326" s="477">
        <v>20260101</v>
      </c>
      <c r="T326" s="477">
        <v>20260331</v>
      </c>
      <c r="U326" s="482">
        <v>62219.29</v>
      </c>
      <c r="V326" s="462"/>
    </row>
    <row r="327" spans="2:22" s="194" customFormat="1">
      <c r="B327" s="477" t="s">
        <v>276</v>
      </c>
      <c r="C327" s="462" t="s">
        <v>1656</v>
      </c>
      <c r="D327" s="477">
        <v>100</v>
      </c>
      <c r="E327" s="462" t="s">
        <v>1461</v>
      </c>
      <c r="F327" s="462" t="s">
        <v>1462</v>
      </c>
      <c r="G327" s="462" t="s">
        <v>1463</v>
      </c>
      <c r="H327" s="477">
        <v>30102</v>
      </c>
      <c r="I327" s="479">
        <v>169</v>
      </c>
      <c r="J327" s="477">
        <v>83101</v>
      </c>
      <c r="K327" s="477">
        <v>1003</v>
      </c>
      <c r="L327" s="477" t="s">
        <v>958</v>
      </c>
      <c r="M327" s="477">
        <v>56</v>
      </c>
      <c r="N327" s="477" t="s">
        <v>1027</v>
      </c>
      <c r="O327" s="491">
        <v>16</v>
      </c>
      <c r="P327" s="477">
        <v>1</v>
      </c>
      <c r="Q327" s="477">
        <v>3</v>
      </c>
      <c r="R327" s="462"/>
      <c r="S327" s="477">
        <v>20260101</v>
      </c>
      <c r="T327" s="477">
        <v>20260331</v>
      </c>
      <c r="U327" s="482">
        <v>26120.720000000001</v>
      </c>
      <c r="V327" s="462"/>
    </row>
    <row r="328" spans="2:22" s="194" customFormat="1">
      <c r="B328" s="477" t="s">
        <v>276</v>
      </c>
      <c r="C328" s="462" t="s">
        <v>1656</v>
      </c>
      <c r="D328" s="477">
        <v>100</v>
      </c>
      <c r="E328" s="287" t="s">
        <v>1464</v>
      </c>
      <c r="F328" s="462" t="s">
        <v>1465</v>
      </c>
      <c r="G328" s="462" t="s">
        <v>1466</v>
      </c>
      <c r="H328" s="477">
        <v>30102</v>
      </c>
      <c r="I328" s="479">
        <v>89</v>
      </c>
      <c r="J328" s="477">
        <v>83101</v>
      </c>
      <c r="K328" s="477">
        <v>1003</v>
      </c>
      <c r="L328" s="514" t="s">
        <v>958</v>
      </c>
      <c r="M328" s="477">
        <v>56</v>
      </c>
      <c r="N328" s="477" t="s">
        <v>1655</v>
      </c>
      <c r="O328" s="491">
        <v>10</v>
      </c>
      <c r="P328" s="477">
        <v>1</v>
      </c>
      <c r="Q328" s="477">
        <v>3</v>
      </c>
      <c r="R328" s="462"/>
      <c r="S328" s="477">
        <v>20260101</v>
      </c>
      <c r="T328" s="477">
        <v>20260331</v>
      </c>
      <c r="U328" s="518">
        <v>10171.02</v>
      </c>
      <c r="V328" s="517"/>
    </row>
    <row r="329" spans="2:22" s="194" customFormat="1">
      <c r="B329" s="477" t="s">
        <v>276</v>
      </c>
      <c r="C329" s="462" t="s">
        <v>1656</v>
      </c>
      <c r="D329" s="477">
        <v>100</v>
      </c>
      <c r="E329" s="287" t="s">
        <v>1467</v>
      </c>
      <c r="F329" s="469" t="s">
        <v>1468</v>
      </c>
      <c r="G329" s="462" t="s">
        <v>1469</v>
      </c>
      <c r="H329" s="477">
        <v>30102</v>
      </c>
      <c r="I329" s="481">
        <v>259</v>
      </c>
      <c r="J329" s="477">
        <v>83101</v>
      </c>
      <c r="K329" s="477">
        <v>1003</v>
      </c>
      <c r="L329" s="477" t="s">
        <v>958</v>
      </c>
      <c r="M329" s="477">
        <v>56</v>
      </c>
      <c r="N329" s="320" t="s">
        <v>1655</v>
      </c>
      <c r="O329" s="491">
        <v>20</v>
      </c>
      <c r="P329" s="477">
        <v>1</v>
      </c>
      <c r="Q329" s="477">
        <v>3</v>
      </c>
      <c r="R329" s="321"/>
      <c r="S329" s="477">
        <v>20260101</v>
      </c>
      <c r="T329" s="477">
        <v>20260331</v>
      </c>
      <c r="U329" s="482">
        <v>61843.51</v>
      </c>
      <c r="V329" s="462"/>
    </row>
    <row r="330" spans="2:22" s="194" customFormat="1">
      <c r="B330" s="477" t="s">
        <v>276</v>
      </c>
      <c r="C330" s="462" t="s">
        <v>1656</v>
      </c>
      <c r="D330" s="477">
        <v>100</v>
      </c>
      <c r="E330" s="462" t="s">
        <v>1470</v>
      </c>
      <c r="F330" s="462" t="s">
        <v>1471</v>
      </c>
      <c r="G330" s="462" t="s">
        <v>1472</v>
      </c>
      <c r="H330" s="477">
        <v>30102</v>
      </c>
      <c r="I330" s="479">
        <v>204</v>
      </c>
      <c r="J330" s="477">
        <v>83101</v>
      </c>
      <c r="K330" s="477">
        <v>1003</v>
      </c>
      <c r="L330" s="477" t="s">
        <v>958</v>
      </c>
      <c r="M330" s="477">
        <v>56</v>
      </c>
      <c r="N330" s="477" t="s">
        <v>1027</v>
      </c>
      <c r="O330" s="491">
        <v>15</v>
      </c>
      <c r="P330" s="477">
        <v>1</v>
      </c>
      <c r="Q330" s="477">
        <v>3</v>
      </c>
      <c r="R330" s="462"/>
      <c r="S330" s="477">
        <v>20260101</v>
      </c>
      <c r="T330" s="477">
        <v>20260331</v>
      </c>
      <c r="U330" s="482">
        <v>51898.25</v>
      </c>
      <c r="V330" s="515"/>
    </row>
    <row r="331" spans="2:22" s="194" customFormat="1">
      <c r="B331" s="477" t="s">
        <v>276</v>
      </c>
      <c r="C331" s="462" t="s">
        <v>1656</v>
      </c>
      <c r="D331" s="321">
        <v>200</v>
      </c>
      <c r="E331" s="462" t="s">
        <v>1473</v>
      </c>
      <c r="F331" s="462" t="s">
        <v>1474</v>
      </c>
      <c r="G331" s="462" t="s">
        <v>1475</v>
      </c>
      <c r="H331" s="477">
        <v>30102</v>
      </c>
      <c r="I331" s="479">
        <v>261</v>
      </c>
      <c r="J331" s="477">
        <v>83101</v>
      </c>
      <c r="K331" s="477">
        <v>1003</v>
      </c>
      <c r="L331" s="519" t="s">
        <v>958</v>
      </c>
      <c r="M331" s="477">
        <v>56</v>
      </c>
      <c r="N331" s="477" t="s">
        <v>1027</v>
      </c>
      <c r="O331" s="491">
        <v>20</v>
      </c>
      <c r="P331" s="477">
        <v>1</v>
      </c>
      <c r="Q331" s="477">
        <v>3</v>
      </c>
      <c r="R331" s="321"/>
      <c r="S331" s="477">
        <v>20260101</v>
      </c>
      <c r="T331" s="477">
        <v>20260331</v>
      </c>
      <c r="U331" s="482">
        <v>61830.35</v>
      </c>
      <c r="V331" s="462"/>
    </row>
    <row r="332" spans="2:22" s="194" customFormat="1">
      <c r="B332" s="477" t="s">
        <v>276</v>
      </c>
      <c r="C332" s="462" t="s">
        <v>1656</v>
      </c>
      <c r="D332" s="477">
        <v>100</v>
      </c>
      <c r="E332" s="462" t="s">
        <v>1476</v>
      </c>
      <c r="F332" s="462" t="s">
        <v>1477</v>
      </c>
      <c r="G332" s="462" t="s">
        <v>1478</v>
      </c>
      <c r="H332" s="477">
        <v>30102</v>
      </c>
      <c r="I332" s="479">
        <v>249</v>
      </c>
      <c r="J332" s="477">
        <v>83101</v>
      </c>
      <c r="K332" s="477">
        <v>1003</v>
      </c>
      <c r="L332" s="477" t="s">
        <v>958</v>
      </c>
      <c r="M332" s="477">
        <v>56</v>
      </c>
      <c r="N332" s="477" t="s">
        <v>1027</v>
      </c>
      <c r="O332" s="491">
        <v>20</v>
      </c>
      <c r="P332" s="477">
        <v>1</v>
      </c>
      <c r="Q332" s="477">
        <v>3</v>
      </c>
      <c r="R332" s="462"/>
      <c r="S332" s="477">
        <v>20260101</v>
      </c>
      <c r="T332" s="477">
        <v>20260331</v>
      </c>
      <c r="U332" s="482">
        <v>62172.32</v>
      </c>
      <c r="V332" s="462"/>
    </row>
    <row r="333" spans="2:22" s="194" customFormat="1">
      <c r="B333" s="477" t="s">
        <v>276</v>
      </c>
      <c r="C333" s="462" t="s">
        <v>1656</v>
      </c>
      <c r="D333" s="477">
        <v>100</v>
      </c>
      <c r="E333" s="462" t="s">
        <v>1479</v>
      </c>
      <c r="F333" s="462" t="s">
        <v>1480</v>
      </c>
      <c r="G333" s="462" t="s">
        <v>1481</v>
      </c>
      <c r="H333" s="477">
        <v>30102</v>
      </c>
      <c r="I333" s="479">
        <v>237</v>
      </c>
      <c r="J333" s="477">
        <v>83101</v>
      </c>
      <c r="K333" s="477">
        <v>1003</v>
      </c>
      <c r="L333" s="477" t="s">
        <v>958</v>
      </c>
      <c r="M333" s="477">
        <v>56</v>
      </c>
      <c r="N333" s="477" t="s">
        <v>1027</v>
      </c>
      <c r="O333" s="491">
        <v>17</v>
      </c>
      <c r="P333" s="477">
        <v>1</v>
      </c>
      <c r="Q333" s="477">
        <v>3</v>
      </c>
      <c r="R333" s="462"/>
      <c r="S333" s="477">
        <v>20260101</v>
      </c>
      <c r="T333" s="477">
        <v>20260331</v>
      </c>
      <c r="U333" s="482">
        <v>57850.22</v>
      </c>
      <c r="V333" s="462"/>
    </row>
    <row r="334" spans="2:22" s="194" customFormat="1">
      <c r="B334" s="477" t="s">
        <v>276</v>
      </c>
      <c r="C334" s="462" t="s">
        <v>1656</v>
      </c>
      <c r="D334" s="477">
        <v>100</v>
      </c>
      <c r="E334" s="462" t="s">
        <v>1482</v>
      </c>
      <c r="F334" s="462" t="s">
        <v>1483</v>
      </c>
      <c r="G334" s="462" t="s">
        <v>1484</v>
      </c>
      <c r="H334" s="477">
        <v>30102</v>
      </c>
      <c r="I334" s="479">
        <v>255</v>
      </c>
      <c r="J334" s="477">
        <v>83101</v>
      </c>
      <c r="K334" s="477">
        <v>1003</v>
      </c>
      <c r="L334" s="477" t="s">
        <v>958</v>
      </c>
      <c r="M334" s="477">
        <v>56</v>
      </c>
      <c r="N334" s="477" t="s">
        <v>1027</v>
      </c>
      <c r="O334" s="491">
        <v>20</v>
      </c>
      <c r="P334" s="477">
        <v>1</v>
      </c>
      <c r="Q334" s="477">
        <v>3</v>
      </c>
      <c r="R334" s="462"/>
      <c r="S334" s="477">
        <v>20260101</v>
      </c>
      <c r="T334" s="477">
        <v>20260331</v>
      </c>
      <c r="U334" s="482">
        <v>62218.69</v>
      </c>
      <c r="V334" s="462"/>
    </row>
    <row r="335" spans="2:22" s="194" customFormat="1">
      <c r="B335" s="477" t="s">
        <v>276</v>
      </c>
      <c r="C335" s="462" t="s">
        <v>1656</v>
      </c>
      <c r="D335" s="477">
        <v>120</v>
      </c>
      <c r="E335" s="462" t="s">
        <v>1485</v>
      </c>
      <c r="F335" s="462" t="s">
        <v>1486</v>
      </c>
      <c r="G335" s="462" t="s">
        <v>1487</v>
      </c>
      <c r="H335" s="477">
        <v>30102</v>
      </c>
      <c r="I335" s="479">
        <v>256</v>
      </c>
      <c r="J335" s="477">
        <v>83101</v>
      </c>
      <c r="K335" s="477">
        <v>1003</v>
      </c>
      <c r="L335" s="477" t="s">
        <v>958</v>
      </c>
      <c r="M335" s="477">
        <v>56</v>
      </c>
      <c r="N335" s="477" t="s">
        <v>1027</v>
      </c>
      <c r="O335" s="491">
        <v>20</v>
      </c>
      <c r="P335" s="477">
        <v>1</v>
      </c>
      <c r="Q335" s="477">
        <v>3</v>
      </c>
      <c r="R335" s="462"/>
      <c r="S335" s="477">
        <v>20260101</v>
      </c>
      <c r="T335" s="477">
        <v>20260331</v>
      </c>
      <c r="U335" s="513">
        <v>53675.83</v>
      </c>
      <c r="V335" s="515"/>
    </row>
    <row r="336" spans="2:22" s="194" customFormat="1">
      <c r="B336" s="477" t="s">
        <v>276</v>
      </c>
      <c r="C336" s="462" t="s">
        <v>1656</v>
      </c>
      <c r="D336" s="477">
        <v>100</v>
      </c>
      <c r="E336" s="462" t="s">
        <v>1488</v>
      </c>
      <c r="F336" s="462" t="s">
        <v>1489</v>
      </c>
      <c r="G336" s="462" t="s">
        <v>1490</v>
      </c>
      <c r="H336" s="318">
        <v>30102</v>
      </c>
      <c r="I336" s="479">
        <v>259</v>
      </c>
      <c r="J336" s="320">
        <v>83101</v>
      </c>
      <c r="K336" s="516">
        <v>1003</v>
      </c>
      <c r="L336" s="514" t="s">
        <v>958</v>
      </c>
      <c r="M336" s="320">
        <v>56</v>
      </c>
      <c r="N336" s="477" t="s">
        <v>1292</v>
      </c>
      <c r="O336" s="491">
        <v>20</v>
      </c>
      <c r="P336" s="320">
        <v>1</v>
      </c>
      <c r="Q336" s="318">
        <v>3</v>
      </c>
      <c r="R336" s="321"/>
      <c r="S336" s="477">
        <v>20260101</v>
      </c>
      <c r="T336" s="477">
        <v>20260331</v>
      </c>
      <c r="U336" s="482">
        <v>61535.360000000001</v>
      </c>
      <c r="V336" s="462"/>
    </row>
    <row r="337" spans="2:22" s="194" customFormat="1">
      <c r="B337" s="477" t="s">
        <v>276</v>
      </c>
      <c r="C337" s="462" t="s">
        <v>1656</v>
      </c>
      <c r="D337" s="477">
        <v>200</v>
      </c>
      <c r="E337" s="462" t="s">
        <v>1491</v>
      </c>
      <c r="F337" s="462" t="s">
        <v>1492</v>
      </c>
      <c r="G337" s="462" t="s">
        <v>1493</v>
      </c>
      <c r="H337" s="477">
        <v>30102</v>
      </c>
      <c r="I337" s="479">
        <v>253</v>
      </c>
      <c r="J337" s="477">
        <v>83101</v>
      </c>
      <c r="K337" s="477">
        <v>1003</v>
      </c>
      <c r="L337" s="477" t="s">
        <v>958</v>
      </c>
      <c r="M337" s="477">
        <v>56</v>
      </c>
      <c r="N337" s="477" t="s">
        <v>1027</v>
      </c>
      <c r="O337" s="491">
        <v>20</v>
      </c>
      <c r="P337" s="477">
        <v>1</v>
      </c>
      <c r="Q337" s="477">
        <v>3</v>
      </c>
      <c r="R337" s="462"/>
      <c r="S337" s="477">
        <v>20260101</v>
      </c>
      <c r="T337" s="477">
        <v>20260331</v>
      </c>
      <c r="U337" s="482">
        <v>62219.29</v>
      </c>
      <c r="V337" s="462"/>
    </row>
    <row r="338" spans="2:22" s="194" customFormat="1">
      <c r="B338" s="477" t="s">
        <v>276</v>
      </c>
      <c r="C338" s="462" t="s">
        <v>1656</v>
      </c>
      <c r="D338" s="477">
        <v>100</v>
      </c>
      <c r="E338" s="462" t="s">
        <v>1494</v>
      </c>
      <c r="F338" s="462" t="s">
        <v>1495</v>
      </c>
      <c r="G338" s="462" t="s">
        <v>1496</v>
      </c>
      <c r="H338" s="477">
        <v>30102</v>
      </c>
      <c r="I338" s="479">
        <v>257</v>
      </c>
      <c r="J338" s="477">
        <v>83101</v>
      </c>
      <c r="K338" s="477">
        <v>1003</v>
      </c>
      <c r="L338" s="477" t="s">
        <v>958</v>
      </c>
      <c r="M338" s="477">
        <v>56</v>
      </c>
      <c r="N338" s="477" t="s">
        <v>1027</v>
      </c>
      <c r="O338" s="491">
        <v>19</v>
      </c>
      <c r="P338" s="477">
        <v>1</v>
      </c>
      <c r="Q338" s="477">
        <v>3</v>
      </c>
      <c r="R338" s="462"/>
      <c r="S338" s="477">
        <v>20260101</v>
      </c>
      <c r="T338" s="477">
        <v>20260331</v>
      </c>
      <c r="U338" s="482">
        <v>60990.9</v>
      </c>
      <c r="V338" s="462"/>
    </row>
    <row r="339" spans="2:22" s="194" customFormat="1">
      <c r="B339" s="477" t="s">
        <v>276</v>
      </c>
      <c r="C339" s="462" t="s">
        <v>1656</v>
      </c>
      <c r="D339" s="477">
        <v>200</v>
      </c>
      <c r="E339" s="462" t="s">
        <v>1497</v>
      </c>
      <c r="F339" s="462" t="s">
        <v>1498</v>
      </c>
      <c r="G339" s="462" t="s">
        <v>1499</v>
      </c>
      <c r="H339" s="477">
        <v>30102</v>
      </c>
      <c r="I339" s="479">
        <v>223</v>
      </c>
      <c r="J339" s="477">
        <v>83101</v>
      </c>
      <c r="K339" s="477">
        <v>1003</v>
      </c>
      <c r="L339" s="477" t="s">
        <v>958</v>
      </c>
      <c r="M339" s="477">
        <v>56</v>
      </c>
      <c r="N339" s="477" t="s">
        <v>1027</v>
      </c>
      <c r="O339" s="491">
        <v>18</v>
      </c>
      <c r="P339" s="477">
        <v>1</v>
      </c>
      <c r="Q339" s="477">
        <v>3</v>
      </c>
      <c r="R339" s="462"/>
      <c r="S339" s="477">
        <v>20260101</v>
      </c>
      <c r="T339" s="477">
        <v>20260331</v>
      </c>
      <c r="U339" s="482">
        <v>51252.44</v>
      </c>
      <c r="V339" s="462"/>
    </row>
    <row r="340" spans="2:22" s="194" customFormat="1">
      <c r="B340" s="477" t="s">
        <v>276</v>
      </c>
      <c r="C340" s="462" t="s">
        <v>1656</v>
      </c>
      <c r="D340" s="477">
        <v>200</v>
      </c>
      <c r="E340" s="462" t="s">
        <v>1500</v>
      </c>
      <c r="F340" s="462" t="s">
        <v>1501</v>
      </c>
      <c r="G340" s="462" t="s">
        <v>1502</v>
      </c>
      <c r="H340" s="477">
        <v>30102</v>
      </c>
      <c r="I340" s="479">
        <v>260</v>
      </c>
      <c r="J340" s="477">
        <v>83101</v>
      </c>
      <c r="K340" s="477">
        <v>1003</v>
      </c>
      <c r="L340" s="477" t="s">
        <v>958</v>
      </c>
      <c r="M340" s="477">
        <v>56</v>
      </c>
      <c r="N340" s="477" t="s">
        <v>1292</v>
      </c>
      <c r="O340" s="491">
        <v>20</v>
      </c>
      <c r="P340" s="477">
        <v>1</v>
      </c>
      <c r="Q340" s="477">
        <v>3</v>
      </c>
      <c r="R340" s="462"/>
      <c r="S340" s="477">
        <v>20260101</v>
      </c>
      <c r="T340" s="477">
        <v>20260331</v>
      </c>
      <c r="U340" s="482">
        <v>62219.29</v>
      </c>
      <c r="V340" s="462"/>
    </row>
    <row r="341" spans="2:22" s="194" customFormat="1">
      <c r="B341" s="477" t="s">
        <v>276</v>
      </c>
      <c r="C341" s="462" t="s">
        <v>1656</v>
      </c>
      <c r="D341" s="477">
        <v>200</v>
      </c>
      <c r="E341" s="462" t="s">
        <v>1503</v>
      </c>
      <c r="F341" s="462" t="s">
        <v>1504</v>
      </c>
      <c r="G341" s="462" t="s">
        <v>1505</v>
      </c>
      <c r="H341" s="477">
        <v>30102</v>
      </c>
      <c r="I341" s="479">
        <v>244</v>
      </c>
      <c r="J341" s="477">
        <v>83101</v>
      </c>
      <c r="K341" s="477">
        <v>1003</v>
      </c>
      <c r="L341" s="477" t="s">
        <v>958</v>
      </c>
      <c r="M341" s="477">
        <v>56</v>
      </c>
      <c r="N341" s="477" t="s">
        <v>1027</v>
      </c>
      <c r="O341" s="491">
        <v>20</v>
      </c>
      <c r="P341" s="477">
        <v>1</v>
      </c>
      <c r="Q341" s="477">
        <v>3</v>
      </c>
      <c r="R341" s="462"/>
      <c r="S341" s="477">
        <v>20260101</v>
      </c>
      <c r="T341" s="477">
        <v>20260331</v>
      </c>
      <c r="U341" s="482">
        <v>8185.46</v>
      </c>
      <c r="V341" s="462"/>
    </row>
    <row r="342" spans="2:22" s="194" customFormat="1">
      <c r="B342" s="477" t="s">
        <v>276</v>
      </c>
      <c r="C342" s="462" t="s">
        <v>1656</v>
      </c>
      <c r="D342" s="477">
        <v>200</v>
      </c>
      <c r="E342" s="462" t="s">
        <v>1506</v>
      </c>
      <c r="F342" s="462" t="s">
        <v>1507</v>
      </c>
      <c r="G342" s="462" t="s">
        <v>1508</v>
      </c>
      <c r="H342" s="477">
        <v>30102</v>
      </c>
      <c r="I342" s="479">
        <v>255</v>
      </c>
      <c r="J342" s="477">
        <v>83101</v>
      </c>
      <c r="K342" s="477">
        <v>1003</v>
      </c>
      <c r="L342" s="477" t="s">
        <v>958</v>
      </c>
      <c r="M342" s="477">
        <v>56</v>
      </c>
      <c r="N342" s="477" t="s">
        <v>1027</v>
      </c>
      <c r="O342" s="491">
        <v>20</v>
      </c>
      <c r="P342" s="477">
        <v>1</v>
      </c>
      <c r="Q342" s="477">
        <v>3</v>
      </c>
      <c r="R342" s="462"/>
      <c r="S342" s="477">
        <v>20260101</v>
      </c>
      <c r="T342" s="477">
        <v>20260331</v>
      </c>
      <c r="U342" s="482">
        <v>61877.33</v>
      </c>
      <c r="V342" s="462"/>
    </row>
    <row r="343" spans="2:22" s="194" customFormat="1">
      <c r="B343" s="477" t="s">
        <v>276</v>
      </c>
      <c r="C343" s="462" t="s">
        <v>1656</v>
      </c>
      <c r="D343" s="477">
        <v>100</v>
      </c>
      <c r="E343" s="462" t="s">
        <v>1509</v>
      </c>
      <c r="F343" s="462" t="s">
        <v>1510</v>
      </c>
      <c r="G343" s="462" t="s">
        <v>1511</v>
      </c>
      <c r="H343" s="477">
        <v>30102</v>
      </c>
      <c r="I343" s="479">
        <v>261</v>
      </c>
      <c r="J343" s="477">
        <v>83101</v>
      </c>
      <c r="K343" s="477">
        <v>1003</v>
      </c>
      <c r="L343" s="477" t="s">
        <v>958</v>
      </c>
      <c r="M343" s="477">
        <v>56</v>
      </c>
      <c r="N343" s="477" t="s">
        <v>1027</v>
      </c>
      <c r="O343" s="491">
        <v>19</v>
      </c>
      <c r="P343" s="477">
        <v>1</v>
      </c>
      <c r="Q343" s="477">
        <v>3</v>
      </c>
      <c r="R343" s="462"/>
      <c r="S343" s="477">
        <v>20260101</v>
      </c>
      <c r="T343" s="477">
        <v>20260331</v>
      </c>
      <c r="U343" s="482">
        <v>60648.94</v>
      </c>
      <c r="V343" s="462"/>
    </row>
    <row r="344" spans="2:22" s="194" customFormat="1">
      <c r="B344" s="477" t="s">
        <v>276</v>
      </c>
      <c r="C344" s="462" t="s">
        <v>1656</v>
      </c>
      <c r="D344" s="477">
        <v>100</v>
      </c>
      <c r="E344" s="462" t="s">
        <v>1512</v>
      </c>
      <c r="F344" s="462" t="s">
        <v>1513</v>
      </c>
      <c r="G344" s="462" t="s">
        <v>1514</v>
      </c>
      <c r="H344" s="477">
        <v>30102</v>
      </c>
      <c r="I344" s="479">
        <v>209</v>
      </c>
      <c r="J344" s="477">
        <v>83101</v>
      </c>
      <c r="K344" s="477">
        <v>1003</v>
      </c>
      <c r="L344" s="477" t="s">
        <v>958</v>
      </c>
      <c r="M344" s="477">
        <v>56</v>
      </c>
      <c r="N344" s="477" t="s">
        <v>1027</v>
      </c>
      <c r="O344" s="491">
        <v>17</v>
      </c>
      <c r="P344" s="477">
        <v>1</v>
      </c>
      <c r="Q344" s="477">
        <v>3</v>
      </c>
      <c r="R344" s="462"/>
      <c r="S344" s="477">
        <v>20260101</v>
      </c>
      <c r="T344" s="477">
        <v>20260331</v>
      </c>
      <c r="U344" s="482">
        <v>45136.09</v>
      </c>
      <c r="V344" s="462"/>
    </row>
    <row r="345" spans="2:22" s="194" customFormat="1">
      <c r="B345" s="477" t="s">
        <v>276</v>
      </c>
      <c r="C345" s="462" t="s">
        <v>1656</v>
      </c>
      <c r="D345" s="477">
        <v>100</v>
      </c>
      <c r="E345" s="462" t="s">
        <v>1515</v>
      </c>
      <c r="F345" s="462" t="s">
        <v>1516</v>
      </c>
      <c r="G345" s="462" t="s">
        <v>1517</v>
      </c>
      <c r="H345" s="477">
        <v>30102</v>
      </c>
      <c r="I345" s="479">
        <v>260</v>
      </c>
      <c r="J345" s="477">
        <v>83101</v>
      </c>
      <c r="K345" s="477">
        <v>1003</v>
      </c>
      <c r="L345" s="477" t="s">
        <v>958</v>
      </c>
      <c r="M345" s="477">
        <v>56</v>
      </c>
      <c r="N345" s="477" t="s">
        <v>1291</v>
      </c>
      <c r="O345" s="491">
        <v>20</v>
      </c>
      <c r="P345" s="477">
        <v>1</v>
      </c>
      <c r="Q345" s="477">
        <v>3</v>
      </c>
      <c r="R345" s="462"/>
      <c r="S345" s="477">
        <v>20260101</v>
      </c>
      <c r="T345" s="477">
        <v>20260331</v>
      </c>
      <c r="U345" s="482">
        <v>62219.29</v>
      </c>
      <c r="V345" s="462"/>
    </row>
    <row r="346" spans="2:22" s="194" customFormat="1">
      <c r="B346" s="477" t="s">
        <v>276</v>
      </c>
      <c r="C346" s="462" t="s">
        <v>1656</v>
      </c>
      <c r="D346" s="477">
        <v>120</v>
      </c>
      <c r="E346" s="462" t="s">
        <v>1518</v>
      </c>
      <c r="F346" s="462" t="s">
        <v>1519</v>
      </c>
      <c r="G346" s="462" t="s">
        <v>1520</v>
      </c>
      <c r="H346" s="477">
        <v>30102</v>
      </c>
      <c r="I346" s="479">
        <v>249</v>
      </c>
      <c r="J346" s="477">
        <v>83101</v>
      </c>
      <c r="K346" s="477">
        <v>1003</v>
      </c>
      <c r="L346" s="477" t="s">
        <v>958</v>
      </c>
      <c r="M346" s="477">
        <v>56</v>
      </c>
      <c r="N346" s="477" t="s">
        <v>1027</v>
      </c>
      <c r="O346" s="491">
        <v>20</v>
      </c>
      <c r="P346" s="477">
        <v>1</v>
      </c>
      <c r="Q346" s="477">
        <v>3</v>
      </c>
      <c r="R346" s="462"/>
      <c r="S346" s="477">
        <v>20260101</v>
      </c>
      <c r="T346" s="477">
        <v>20260331</v>
      </c>
      <c r="U346" s="482">
        <v>46570.55</v>
      </c>
      <c r="V346" s="462"/>
    </row>
    <row r="347" spans="2:22" s="194" customFormat="1">
      <c r="B347" s="477" t="s">
        <v>276</v>
      </c>
      <c r="C347" s="462" t="s">
        <v>1656</v>
      </c>
      <c r="D347" s="477">
        <v>200</v>
      </c>
      <c r="E347" s="462" t="s">
        <v>1521</v>
      </c>
      <c r="F347" s="462" t="s">
        <v>1522</v>
      </c>
      <c r="G347" s="462" t="s">
        <v>1523</v>
      </c>
      <c r="H347" s="477">
        <v>30102</v>
      </c>
      <c r="I347" s="479">
        <v>236</v>
      </c>
      <c r="J347" s="477">
        <v>83101</v>
      </c>
      <c r="K347" s="477">
        <v>1003</v>
      </c>
      <c r="L347" s="477" t="s">
        <v>958</v>
      </c>
      <c r="M347" s="477">
        <v>56</v>
      </c>
      <c r="N347" s="477" t="s">
        <v>1291</v>
      </c>
      <c r="O347" s="491">
        <v>20</v>
      </c>
      <c r="P347" s="477">
        <v>1</v>
      </c>
      <c r="Q347" s="477">
        <v>3</v>
      </c>
      <c r="R347" s="462"/>
      <c r="S347" s="477">
        <v>20260101</v>
      </c>
      <c r="T347" s="477">
        <v>20260331</v>
      </c>
      <c r="U347" s="482">
        <v>49957.7</v>
      </c>
      <c r="V347" s="462"/>
    </row>
    <row r="348" spans="2:22" s="194" customFormat="1">
      <c r="B348" s="477" t="s">
        <v>276</v>
      </c>
      <c r="C348" s="462" t="s">
        <v>1656</v>
      </c>
      <c r="D348" s="477">
        <v>200</v>
      </c>
      <c r="E348" s="462" t="s">
        <v>1524</v>
      </c>
      <c r="F348" s="462" t="s">
        <v>1525</v>
      </c>
      <c r="G348" s="462" t="s">
        <v>1526</v>
      </c>
      <c r="H348" s="477">
        <v>30102</v>
      </c>
      <c r="I348" s="479">
        <v>254</v>
      </c>
      <c r="J348" s="477">
        <v>83101</v>
      </c>
      <c r="K348" s="477">
        <v>1003</v>
      </c>
      <c r="L348" s="477" t="s">
        <v>958</v>
      </c>
      <c r="M348" s="477">
        <v>56</v>
      </c>
      <c r="N348" s="477" t="s">
        <v>1291</v>
      </c>
      <c r="O348" s="491">
        <v>20</v>
      </c>
      <c r="P348" s="477">
        <v>1</v>
      </c>
      <c r="Q348" s="477">
        <v>3</v>
      </c>
      <c r="R348" s="462"/>
      <c r="S348" s="477">
        <v>20260101</v>
      </c>
      <c r="T348" s="477">
        <v>20260331</v>
      </c>
      <c r="U348" s="482">
        <v>62125.34</v>
      </c>
      <c r="V348" s="462"/>
    </row>
    <row r="349" spans="2:22" s="194" customFormat="1">
      <c r="B349" s="477" t="s">
        <v>276</v>
      </c>
      <c r="C349" s="462" t="s">
        <v>1656</v>
      </c>
      <c r="D349" s="477">
        <v>100</v>
      </c>
      <c r="E349" s="462" t="s">
        <v>1527</v>
      </c>
      <c r="F349" s="462" t="s">
        <v>1528</v>
      </c>
      <c r="G349" s="462" t="s">
        <v>1529</v>
      </c>
      <c r="H349" s="477">
        <v>30102</v>
      </c>
      <c r="I349" s="479">
        <v>256</v>
      </c>
      <c r="J349" s="477">
        <v>83101</v>
      </c>
      <c r="K349" s="477">
        <v>1003</v>
      </c>
      <c r="L349" s="477" t="s">
        <v>958</v>
      </c>
      <c r="M349" s="477">
        <v>56</v>
      </c>
      <c r="N349" s="477" t="s">
        <v>1027</v>
      </c>
      <c r="O349" s="491">
        <v>20</v>
      </c>
      <c r="P349" s="477">
        <v>1</v>
      </c>
      <c r="Q349" s="477">
        <v>3</v>
      </c>
      <c r="R349" s="462"/>
      <c r="S349" s="477">
        <v>20260101</v>
      </c>
      <c r="T349" s="477">
        <v>20260331</v>
      </c>
      <c r="U349" s="482">
        <v>61984.42</v>
      </c>
      <c r="V349" s="462"/>
    </row>
    <row r="350" spans="2:22" s="194" customFormat="1">
      <c r="B350" s="477" t="s">
        <v>276</v>
      </c>
      <c r="C350" s="462" t="s">
        <v>1656</v>
      </c>
      <c r="D350" s="477">
        <v>100</v>
      </c>
      <c r="E350" s="462" t="s">
        <v>1530</v>
      </c>
      <c r="F350" s="462" t="s">
        <v>1531</v>
      </c>
      <c r="G350" s="462" t="s">
        <v>1532</v>
      </c>
      <c r="H350" s="477">
        <v>30102</v>
      </c>
      <c r="I350" s="479">
        <v>252</v>
      </c>
      <c r="J350" s="477">
        <v>83101</v>
      </c>
      <c r="K350" s="477">
        <v>1003</v>
      </c>
      <c r="L350" s="477" t="s">
        <v>958</v>
      </c>
      <c r="M350" s="477">
        <v>56</v>
      </c>
      <c r="N350" s="477" t="s">
        <v>1027</v>
      </c>
      <c r="O350" s="491">
        <v>20</v>
      </c>
      <c r="P350" s="477">
        <v>1</v>
      </c>
      <c r="Q350" s="477">
        <v>3</v>
      </c>
      <c r="R350" s="462"/>
      <c r="S350" s="477">
        <v>20260101</v>
      </c>
      <c r="T350" s="477">
        <v>20260331</v>
      </c>
      <c r="U350" s="482">
        <v>62219.29</v>
      </c>
      <c r="V350" s="515"/>
    </row>
    <row r="351" spans="2:22" s="194" customFormat="1">
      <c r="B351" s="477" t="s">
        <v>276</v>
      </c>
      <c r="C351" s="462" t="s">
        <v>1656</v>
      </c>
      <c r="D351" s="477">
        <v>200</v>
      </c>
      <c r="E351" s="462" t="s">
        <v>1533</v>
      </c>
      <c r="F351" s="462" t="s">
        <v>1534</v>
      </c>
      <c r="G351" s="462" t="s">
        <v>1535</v>
      </c>
      <c r="H351" s="477">
        <v>30102</v>
      </c>
      <c r="I351" s="479">
        <v>247</v>
      </c>
      <c r="J351" s="477">
        <v>83101</v>
      </c>
      <c r="K351" s="477">
        <v>1003</v>
      </c>
      <c r="L351" s="477" t="s">
        <v>958</v>
      </c>
      <c r="M351" s="477">
        <v>56</v>
      </c>
      <c r="N351" s="477" t="s">
        <v>1027</v>
      </c>
      <c r="O351" s="491">
        <v>20</v>
      </c>
      <c r="P351" s="477">
        <v>1</v>
      </c>
      <c r="Q351" s="477">
        <v>3</v>
      </c>
      <c r="R351" s="462"/>
      <c r="S351" s="477">
        <v>20260101</v>
      </c>
      <c r="T351" s="477">
        <v>20260331</v>
      </c>
      <c r="U351" s="482">
        <v>36736.76</v>
      </c>
      <c r="V351" s="462"/>
    </row>
    <row r="352" spans="2:22" s="194" customFormat="1">
      <c r="B352" s="477" t="s">
        <v>276</v>
      </c>
      <c r="C352" s="462" t="s">
        <v>1656</v>
      </c>
      <c r="D352" s="321">
        <v>100</v>
      </c>
      <c r="E352" s="462" t="s">
        <v>1536</v>
      </c>
      <c r="F352" s="462" t="s">
        <v>1537</v>
      </c>
      <c r="G352" s="462" t="s">
        <v>1538</v>
      </c>
      <c r="H352" s="318">
        <v>30102</v>
      </c>
      <c r="I352" s="479">
        <v>258</v>
      </c>
      <c r="J352" s="320">
        <v>83101</v>
      </c>
      <c r="K352" s="516">
        <v>1003</v>
      </c>
      <c r="L352" s="514" t="s">
        <v>958</v>
      </c>
      <c r="M352" s="320">
        <v>56</v>
      </c>
      <c r="N352" s="477" t="s">
        <v>1655</v>
      </c>
      <c r="O352" s="491">
        <v>20</v>
      </c>
      <c r="P352" s="320">
        <v>1</v>
      </c>
      <c r="Q352" s="318">
        <v>3</v>
      </c>
      <c r="R352" s="321"/>
      <c r="S352" s="477">
        <v>20260101</v>
      </c>
      <c r="T352" s="477">
        <v>20260331</v>
      </c>
      <c r="U352" s="482">
        <v>62219.29</v>
      </c>
      <c r="V352" s="462"/>
    </row>
    <row r="353" spans="2:22" s="194" customFormat="1">
      <c r="B353" s="477" t="s">
        <v>276</v>
      </c>
      <c r="C353" s="462" t="s">
        <v>1656</v>
      </c>
      <c r="D353" s="477">
        <v>200</v>
      </c>
      <c r="E353" s="462" t="s">
        <v>1539</v>
      </c>
      <c r="F353" s="462" t="s">
        <v>1540</v>
      </c>
      <c r="G353" s="462" t="s">
        <v>1541</v>
      </c>
      <c r="H353" s="477">
        <v>30102</v>
      </c>
      <c r="I353" s="479">
        <v>258</v>
      </c>
      <c r="J353" s="477">
        <v>83101</v>
      </c>
      <c r="K353" s="477">
        <v>1003</v>
      </c>
      <c r="L353" s="477" t="s">
        <v>958</v>
      </c>
      <c r="M353" s="477">
        <v>56</v>
      </c>
      <c r="N353" s="477" t="s">
        <v>1027</v>
      </c>
      <c r="O353" s="491">
        <v>20</v>
      </c>
      <c r="P353" s="477">
        <v>1</v>
      </c>
      <c r="Q353" s="477">
        <v>3</v>
      </c>
      <c r="R353" s="462"/>
      <c r="S353" s="477">
        <v>20260101</v>
      </c>
      <c r="T353" s="477">
        <v>20260331</v>
      </c>
      <c r="U353" s="482">
        <v>61535.360000000001</v>
      </c>
      <c r="V353" s="462"/>
    </row>
    <row r="354" spans="2:22" s="194" customFormat="1">
      <c r="B354" s="477" t="s">
        <v>276</v>
      </c>
      <c r="C354" s="462" t="s">
        <v>1656</v>
      </c>
      <c r="D354" s="477">
        <v>100</v>
      </c>
      <c r="E354" s="462" t="s">
        <v>1542</v>
      </c>
      <c r="F354" s="462" t="s">
        <v>1543</v>
      </c>
      <c r="G354" s="462" t="s">
        <v>1544</v>
      </c>
      <c r="H354" s="477">
        <v>30102</v>
      </c>
      <c r="I354" s="479">
        <v>260</v>
      </c>
      <c r="J354" s="477">
        <v>83101</v>
      </c>
      <c r="K354" s="477">
        <v>1003</v>
      </c>
      <c r="L354" s="477" t="s">
        <v>958</v>
      </c>
      <c r="M354" s="477">
        <v>56</v>
      </c>
      <c r="N354" s="477" t="s">
        <v>1027</v>
      </c>
      <c r="O354" s="491">
        <v>20</v>
      </c>
      <c r="P354" s="477">
        <v>1</v>
      </c>
      <c r="Q354" s="477">
        <v>3</v>
      </c>
      <c r="R354" s="462"/>
      <c r="S354" s="477">
        <v>20260101</v>
      </c>
      <c r="T354" s="477">
        <v>20260331</v>
      </c>
      <c r="U354" s="482">
        <v>61535.360000000001</v>
      </c>
      <c r="V354" s="462"/>
    </row>
    <row r="355" spans="2:22" s="194" customFormat="1">
      <c r="B355" s="477" t="s">
        <v>276</v>
      </c>
      <c r="C355" s="462" t="s">
        <v>1656</v>
      </c>
      <c r="D355" s="477">
        <v>100</v>
      </c>
      <c r="E355" s="462" t="s">
        <v>1545</v>
      </c>
      <c r="F355" s="462" t="s">
        <v>1546</v>
      </c>
      <c r="G355" s="462" t="s">
        <v>1547</v>
      </c>
      <c r="H355" s="477">
        <v>30102</v>
      </c>
      <c r="I355" s="479">
        <v>253</v>
      </c>
      <c r="J355" s="477">
        <v>83101</v>
      </c>
      <c r="K355" s="477">
        <v>1003</v>
      </c>
      <c r="L355" s="477" t="s">
        <v>958</v>
      </c>
      <c r="M355" s="477">
        <v>56</v>
      </c>
      <c r="N355" s="477" t="s">
        <v>1027</v>
      </c>
      <c r="O355" s="491">
        <v>20</v>
      </c>
      <c r="P355" s="477">
        <v>1</v>
      </c>
      <c r="Q355" s="477">
        <v>3</v>
      </c>
      <c r="R355" s="462"/>
      <c r="S355" s="477">
        <v>20260101</v>
      </c>
      <c r="T355" s="477">
        <v>20260331</v>
      </c>
      <c r="U355" s="482">
        <v>54471.33</v>
      </c>
      <c r="V355" s="462"/>
    </row>
    <row r="356" spans="2:22" s="194" customFormat="1">
      <c r="B356" s="477" t="s">
        <v>276</v>
      </c>
      <c r="C356" s="462" t="s">
        <v>1656</v>
      </c>
      <c r="D356" s="477">
        <v>100</v>
      </c>
      <c r="E356" s="462" t="s">
        <v>1548</v>
      </c>
      <c r="F356" s="462" t="s">
        <v>1549</v>
      </c>
      <c r="G356" s="462" t="s">
        <v>1550</v>
      </c>
      <c r="H356" s="477">
        <v>30102</v>
      </c>
      <c r="I356" s="479">
        <v>129</v>
      </c>
      <c r="J356" s="477">
        <v>83101</v>
      </c>
      <c r="K356" s="477">
        <v>1003</v>
      </c>
      <c r="L356" s="477" t="s">
        <v>958</v>
      </c>
      <c r="M356" s="477">
        <v>56</v>
      </c>
      <c r="N356" s="477" t="s">
        <v>1292</v>
      </c>
      <c r="O356" s="491">
        <v>17</v>
      </c>
      <c r="P356" s="477">
        <v>1</v>
      </c>
      <c r="Q356" s="477">
        <v>3</v>
      </c>
      <c r="R356" s="462"/>
      <c r="S356" s="477">
        <v>20260101</v>
      </c>
      <c r="T356" s="477">
        <v>20260331</v>
      </c>
      <c r="U356" s="482">
        <v>10282.44</v>
      </c>
      <c r="V356" s="462"/>
    </row>
    <row r="357" spans="2:22" s="194" customFormat="1">
      <c r="B357" s="477" t="s">
        <v>276</v>
      </c>
      <c r="C357" s="462" t="s">
        <v>1656</v>
      </c>
      <c r="D357" s="477">
        <v>100</v>
      </c>
      <c r="E357" s="462" t="s">
        <v>1551</v>
      </c>
      <c r="F357" s="462" t="s">
        <v>1552</v>
      </c>
      <c r="G357" s="462" t="s">
        <v>1553</v>
      </c>
      <c r="H357" s="477">
        <v>30102</v>
      </c>
      <c r="I357" s="479">
        <v>254</v>
      </c>
      <c r="J357" s="477">
        <v>83101</v>
      </c>
      <c r="K357" s="477">
        <v>1003</v>
      </c>
      <c r="L357" s="477" t="s">
        <v>958</v>
      </c>
      <c r="M357" s="477">
        <v>56</v>
      </c>
      <c r="N357" s="477" t="s">
        <v>1027</v>
      </c>
      <c r="O357" s="491">
        <v>20</v>
      </c>
      <c r="P357" s="477">
        <v>1</v>
      </c>
      <c r="Q357" s="477">
        <v>3</v>
      </c>
      <c r="R357" s="462"/>
      <c r="S357" s="477">
        <v>20260101</v>
      </c>
      <c r="T357" s="477">
        <v>20260331</v>
      </c>
      <c r="U357" s="482">
        <v>62219.29</v>
      </c>
      <c r="V357" s="462"/>
    </row>
    <row r="358" spans="2:22" s="194" customFormat="1">
      <c r="B358" s="477" t="s">
        <v>276</v>
      </c>
      <c r="C358" s="462" t="s">
        <v>1656</v>
      </c>
      <c r="D358" s="477">
        <v>100</v>
      </c>
      <c r="E358" s="462" t="s">
        <v>1554</v>
      </c>
      <c r="F358" s="462" t="s">
        <v>1555</v>
      </c>
      <c r="G358" s="462" t="s">
        <v>1556</v>
      </c>
      <c r="H358" s="477">
        <v>30102</v>
      </c>
      <c r="I358" s="479">
        <v>254</v>
      </c>
      <c r="J358" s="477">
        <v>83101</v>
      </c>
      <c r="K358" s="477">
        <v>1003</v>
      </c>
      <c r="L358" s="477" t="s">
        <v>958</v>
      </c>
      <c r="M358" s="477">
        <v>56</v>
      </c>
      <c r="N358" s="477" t="s">
        <v>1027</v>
      </c>
      <c r="O358" s="491">
        <v>20</v>
      </c>
      <c r="P358" s="477">
        <v>1</v>
      </c>
      <c r="Q358" s="477">
        <v>3</v>
      </c>
      <c r="R358" s="462"/>
      <c r="S358" s="477">
        <v>20260101</v>
      </c>
      <c r="T358" s="477">
        <v>20260331</v>
      </c>
      <c r="U358" s="482">
        <v>62219.29</v>
      </c>
      <c r="V358" s="462"/>
    </row>
    <row r="359" spans="2:22" s="194" customFormat="1">
      <c r="B359" s="477" t="s">
        <v>276</v>
      </c>
      <c r="C359" s="462" t="s">
        <v>1656</v>
      </c>
      <c r="D359" s="477">
        <v>100</v>
      </c>
      <c r="E359" s="462" t="s">
        <v>1557</v>
      </c>
      <c r="F359" s="462" t="s">
        <v>1558</v>
      </c>
      <c r="G359" s="462" t="s">
        <v>1559</v>
      </c>
      <c r="H359" s="477">
        <v>30102</v>
      </c>
      <c r="I359" s="479">
        <v>253</v>
      </c>
      <c r="J359" s="477">
        <v>83101</v>
      </c>
      <c r="K359" s="477">
        <v>1003</v>
      </c>
      <c r="L359" s="477" t="s">
        <v>958</v>
      </c>
      <c r="M359" s="477">
        <v>56</v>
      </c>
      <c r="N359" s="477" t="s">
        <v>1027</v>
      </c>
      <c r="O359" s="491">
        <v>20</v>
      </c>
      <c r="P359" s="477">
        <v>1</v>
      </c>
      <c r="Q359" s="477">
        <v>3</v>
      </c>
      <c r="R359" s="462"/>
      <c r="S359" s="477">
        <v>20260101</v>
      </c>
      <c r="T359" s="477">
        <v>20260331</v>
      </c>
      <c r="U359" s="518">
        <v>61877.33</v>
      </c>
      <c r="V359" s="517"/>
    </row>
    <row r="360" spans="2:22" s="194" customFormat="1">
      <c r="B360" s="477" t="s">
        <v>276</v>
      </c>
      <c r="C360" s="462" t="s">
        <v>1656</v>
      </c>
      <c r="D360" s="321">
        <v>200</v>
      </c>
      <c r="E360" s="462" t="s">
        <v>1560</v>
      </c>
      <c r="F360" s="469" t="s">
        <v>1561</v>
      </c>
      <c r="G360" s="462" t="s">
        <v>1562</v>
      </c>
      <c r="H360" s="477">
        <v>30102</v>
      </c>
      <c r="I360" s="479">
        <v>214</v>
      </c>
      <c r="J360" s="477">
        <v>83101</v>
      </c>
      <c r="K360" s="477">
        <v>1003</v>
      </c>
      <c r="L360" s="477" t="s">
        <v>410</v>
      </c>
      <c r="M360" s="477">
        <v>57</v>
      </c>
      <c r="N360" s="477" t="s">
        <v>1027</v>
      </c>
      <c r="O360" s="491">
        <v>18</v>
      </c>
      <c r="P360" s="477">
        <v>1</v>
      </c>
      <c r="Q360" s="477">
        <v>3</v>
      </c>
      <c r="R360" s="321"/>
      <c r="S360" s="477">
        <v>20260101</v>
      </c>
      <c r="T360" s="477">
        <v>20260331</v>
      </c>
      <c r="U360" s="482">
        <v>27315.34</v>
      </c>
      <c r="V360" s="462"/>
    </row>
    <row r="361" spans="2:22" s="194" customFormat="1">
      <c r="B361" s="477" t="s">
        <v>276</v>
      </c>
      <c r="C361" s="462" t="s">
        <v>1656</v>
      </c>
      <c r="D361" s="477">
        <v>200</v>
      </c>
      <c r="E361" s="462" t="s">
        <v>1563</v>
      </c>
      <c r="F361" s="462" t="s">
        <v>1564</v>
      </c>
      <c r="G361" s="462" t="s">
        <v>1565</v>
      </c>
      <c r="H361" s="477">
        <v>30102</v>
      </c>
      <c r="I361" s="479">
        <v>247</v>
      </c>
      <c r="J361" s="477">
        <v>83101</v>
      </c>
      <c r="K361" s="477">
        <v>1003</v>
      </c>
      <c r="L361" s="477" t="s">
        <v>958</v>
      </c>
      <c r="M361" s="477">
        <v>56</v>
      </c>
      <c r="N361" s="477" t="s">
        <v>1292</v>
      </c>
      <c r="O361" s="491">
        <v>20</v>
      </c>
      <c r="P361" s="477">
        <v>1</v>
      </c>
      <c r="Q361" s="477">
        <v>3</v>
      </c>
      <c r="R361" s="462"/>
      <c r="S361" s="477">
        <v>20260101</v>
      </c>
      <c r="T361" s="477">
        <v>20260331</v>
      </c>
      <c r="U361" s="482">
        <v>57676.53</v>
      </c>
      <c r="V361" s="462"/>
    </row>
    <row r="362" spans="2:22" s="194" customFormat="1">
      <c r="B362" s="477" t="s">
        <v>276</v>
      </c>
      <c r="C362" s="462" t="s">
        <v>1656</v>
      </c>
      <c r="D362" s="477">
        <v>200</v>
      </c>
      <c r="E362" s="462" t="s">
        <v>1566</v>
      </c>
      <c r="F362" s="462" t="s">
        <v>1567</v>
      </c>
      <c r="G362" s="462" t="s">
        <v>1568</v>
      </c>
      <c r="H362" s="477">
        <v>30102</v>
      </c>
      <c r="I362" s="479">
        <v>256</v>
      </c>
      <c r="J362" s="477">
        <v>83101</v>
      </c>
      <c r="K362" s="477">
        <v>1003</v>
      </c>
      <c r="L362" s="477" t="s">
        <v>958</v>
      </c>
      <c r="M362" s="477">
        <v>56</v>
      </c>
      <c r="N362" s="477" t="s">
        <v>1291</v>
      </c>
      <c r="O362" s="491">
        <v>20</v>
      </c>
      <c r="P362" s="477">
        <v>1</v>
      </c>
      <c r="Q362" s="477">
        <v>3</v>
      </c>
      <c r="R362" s="462"/>
      <c r="S362" s="477">
        <v>20260101</v>
      </c>
      <c r="T362" s="477">
        <v>20260331</v>
      </c>
      <c r="U362" s="482">
        <v>61830.35</v>
      </c>
      <c r="V362" s="462"/>
    </row>
    <row r="363" spans="2:22" s="194" customFormat="1">
      <c r="B363" s="477" t="s">
        <v>276</v>
      </c>
      <c r="C363" s="462" t="s">
        <v>1656</v>
      </c>
      <c r="D363" s="477">
        <v>200</v>
      </c>
      <c r="E363" s="462" t="s">
        <v>1569</v>
      </c>
      <c r="F363" s="462" t="s">
        <v>1570</v>
      </c>
      <c r="G363" s="462" t="s">
        <v>1571</v>
      </c>
      <c r="H363" s="477">
        <v>30102</v>
      </c>
      <c r="I363" s="479">
        <v>254</v>
      </c>
      <c r="J363" s="477">
        <v>83101</v>
      </c>
      <c r="K363" s="477">
        <v>1003</v>
      </c>
      <c r="L363" s="477" t="s">
        <v>958</v>
      </c>
      <c r="M363" s="477">
        <v>56</v>
      </c>
      <c r="N363" s="477" t="s">
        <v>1027</v>
      </c>
      <c r="O363" s="491">
        <v>20</v>
      </c>
      <c r="P363" s="477">
        <v>1</v>
      </c>
      <c r="Q363" s="477">
        <v>3</v>
      </c>
      <c r="R363" s="462"/>
      <c r="S363" s="477">
        <v>20260101</v>
      </c>
      <c r="T363" s="477">
        <v>20260331</v>
      </c>
      <c r="U363" s="482">
        <v>62219.29</v>
      </c>
      <c r="V363" s="462"/>
    </row>
    <row r="364" spans="2:22" s="194" customFormat="1">
      <c r="B364" s="477" t="s">
        <v>276</v>
      </c>
      <c r="C364" s="462" t="s">
        <v>1656</v>
      </c>
      <c r="D364" s="477">
        <v>100</v>
      </c>
      <c r="E364" s="462" t="s">
        <v>1572</v>
      </c>
      <c r="F364" s="462" t="s">
        <v>1573</v>
      </c>
      <c r="G364" s="462" t="s">
        <v>1574</v>
      </c>
      <c r="H364" s="477">
        <v>30102</v>
      </c>
      <c r="I364" s="479">
        <v>258</v>
      </c>
      <c r="J364" s="477">
        <v>83101</v>
      </c>
      <c r="K364" s="477">
        <v>1003</v>
      </c>
      <c r="L364" s="477" t="s">
        <v>958</v>
      </c>
      <c r="M364" s="477">
        <v>56</v>
      </c>
      <c r="N364" s="477" t="s">
        <v>1027</v>
      </c>
      <c r="O364" s="491">
        <v>20</v>
      </c>
      <c r="P364" s="477">
        <v>1</v>
      </c>
      <c r="Q364" s="477">
        <v>3</v>
      </c>
      <c r="R364" s="462"/>
      <c r="S364" s="477">
        <v>20260101</v>
      </c>
      <c r="T364" s="477">
        <v>20260331</v>
      </c>
      <c r="U364" s="482">
        <v>61146.43</v>
      </c>
      <c r="V364" s="462"/>
    </row>
    <row r="365" spans="2:22" s="194" customFormat="1">
      <c r="B365" s="477" t="s">
        <v>276</v>
      </c>
      <c r="C365" s="462" t="s">
        <v>1656</v>
      </c>
      <c r="D365" s="477">
        <v>100</v>
      </c>
      <c r="E365" s="462" t="s">
        <v>1575</v>
      </c>
      <c r="F365" s="462" t="s">
        <v>1576</v>
      </c>
      <c r="G365" s="462" t="s">
        <v>1577</v>
      </c>
      <c r="H365" s="477">
        <v>30102</v>
      </c>
      <c r="I365" s="479">
        <v>259</v>
      </c>
      <c r="J365" s="477">
        <v>83101</v>
      </c>
      <c r="K365" s="477">
        <v>1003</v>
      </c>
      <c r="L365" s="477" t="s">
        <v>958</v>
      </c>
      <c r="M365" s="477">
        <v>56</v>
      </c>
      <c r="N365" s="477" t="s">
        <v>1292</v>
      </c>
      <c r="O365" s="491">
        <v>20</v>
      </c>
      <c r="P365" s="477">
        <v>1</v>
      </c>
      <c r="Q365" s="477">
        <v>3</v>
      </c>
      <c r="R365" s="462"/>
      <c r="S365" s="477">
        <v>20260101</v>
      </c>
      <c r="T365" s="477">
        <v>20260331</v>
      </c>
      <c r="U365" s="482">
        <v>61193.39</v>
      </c>
      <c r="V365" s="462"/>
    </row>
    <row r="366" spans="2:22" s="194" customFormat="1">
      <c r="B366" s="477" t="s">
        <v>276</v>
      </c>
      <c r="C366" s="462" t="s">
        <v>1656</v>
      </c>
      <c r="D366" s="477">
        <v>100</v>
      </c>
      <c r="E366" s="287" t="s">
        <v>1578</v>
      </c>
      <c r="F366" s="287" t="s">
        <v>1579</v>
      </c>
      <c r="G366" s="462" t="s">
        <v>1580</v>
      </c>
      <c r="H366" s="477">
        <v>30102</v>
      </c>
      <c r="I366" s="479">
        <v>228</v>
      </c>
      <c r="J366" s="477">
        <v>83101</v>
      </c>
      <c r="K366" s="477">
        <v>1003</v>
      </c>
      <c r="L366" s="477" t="s">
        <v>958</v>
      </c>
      <c r="M366" s="477">
        <v>56</v>
      </c>
      <c r="N366" s="477" t="s">
        <v>1655</v>
      </c>
      <c r="O366" s="491">
        <v>17</v>
      </c>
      <c r="P366" s="477">
        <v>1</v>
      </c>
      <c r="Q366" s="477">
        <v>3</v>
      </c>
      <c r="R366" s="462"/>
      <c r="S366" s="477">
        <v>20260101</v>
      </c>
      <c r="T366" s="477">
        <v>20260331</v>
      </c>
      <c r="U366" s="513">
        <v>34014.949999999997</v>
      </c>
      <c r="V366" s="515"/>
    </row>
    <row r="367" spans="2:22" s="194" customFormat="1">
      <c r="B367" s="477" t="s">
        <v>276</v>
      </c>
      <c r="C367" s="462" t="s">
        <v>1656</v>
      </c>
      <c r="D367" s="477">
        <v>100</v>
      </c>
      <c r="E367" s="462" t="s">
        <v>1581</v>
      </c>
      <c r="F367" s="462" t="s">
        <v>1582</v>
      </c>
      <c r="G367" s="462" t="s">
        <v>1583</v>
      </c>
      <c r="H367" s="477">
        <v>30102</v>
      </c>
      <c r="I367" s="479">
        <v>243</v>
      </c>
      <c r="J367" s="477">
        <v>83101</v>
      </c>
      <c r="K367" s="477">
        <v>1003</v>
      </c>
      <c r="L367" s="514" t="s">
        <v>958</v>
      </c>
      <c r="M367" s="477">
        <v>56</v>
      </c>
      <c r="N367" s="477" t="s">
        <v>1027</v>
      </c>
      <c r="O367" s="491">
        <v>20</v>
      </c>
      <c r="P367" s="477">
        <v>1</v>
      </c>
      <c r="Q367" s="477">
        <v>3</v>
      </c>
      <c r="R367" s="462"/>
      <c r="S367" s="477">
        <v>20260101</v>
      </c>
      <c r="T367" s="477">
        <v>20260331</v>
      </c>
      <c r="U367" s="482">
        <v>59002.91</v>
      </c>
      <c r="V367" s="462"/>
    </row>
    <row r="368" spans="2:22" s="194" customFormat="1">
      <c r="B368" s="477" t="s">
        <v>276</v>
      </c>
      <c r="C368" s="462" t="s">
        <v>1656</v>
      </c>
      <c r="D368" s="321">
        <v>100</v>
      </c>
      <c r="E368" s="462" t="s">
        <v>1584</v>
      </c>
      <c r="F368" s="462" t="s">
        <v>1585</v>
      </c>
      <c r="G368" s="462" t="s">
        <v>1586</v>
      </c>
      <c r="H368" s="318">
        <v>30102</v>
      </c>
      <c r="I368" s="479">
        <v>254</v>
      </c>
      <c r="J368" s="320">
        <v>83101</v>
      </c>
      <c r="K368" s="516">
        <v>1003</v>
      </c>
      <c r="L368" s="514" t="s">
        <v>958</v>
      </c>
      <c r="M368" s="320">
        <v>56</v>
      </c>
      <c r="N368" s="477" t="s">
        <v>1027</v>
      </c>
      <c r="O368" s="491">
        <v>18</v>
      </c>
      <c r="P368" s="320">
        <v>1</v>
      </c>
      <c r="Q368" s="318">
        <v>3</v>
      </c>
      <c r="R368" s="321"/>
      <c r="S368" s="477">
        <v>20260101</v>
      </c>
      <c r="T368" s="477">
        <v>20260331</v>
      </c>
      <c r="U368" s="482">
        <v>55720.29</v>
      </c>
      <c r="V368" s="462"/>
    </row>
    <row r="369" spans="2:22" s="194" customFormat="1">
      <c r="B369" s="477" t="s">
        <v>276</v>
      </c>
      <c r="C369" s="462" t="s">
        <v>1656</v>
      </c>
      <c r="D369" s="477">
        <v>200</v>
      </c>
      <c r="E369" s="462" t="s">
        <v>1587</v>
      </c>
      <c r="F369" s="462" t="s">
        <v>1588</v>
      </c>
      <c r="G369" s="462" t="s">
        <v>1589</v>
      </c>
      <c r="H369" s="477">
        <v>30102</v>
      </c>
      <c r="I369" s="479">
        <v>257</v>
      </c>
      <c r="J369" s="477">
        <v>83101</v>
      </c>
      <c r="K369" s="477">
        <v>1003</v>
      </c>
      <c r="L369" s="477" t="s">
        <v>958</v>
      </c>
      <c r="M369" s="477">
        <v>56</v>
      </c>
      <c r="N369" s="477" t="s">
        <v>1291</v>
      </c>
      <c r="O369" s="491">
        <v>20</v>
      </c>
      <c r="P369" s="477">
        <v>1</v>
      </c>
      <c r="Q369" s="477">
        <v>3</v>
      </c>
      <c r="R369" s="462"/>
      <c r="S369" s="477">
        <v>20260101</v>
      </c>
      <c r="T369" s="477">
        <v>20260331</v>
      </c>
      <c r="U369" s="482">
        <v>54471.33</v>
      </c>
      <c r="V369" s="515"/>
    </row>
    <row r="370" spans="2:22" s="194" customFormat="1">
      <c r="B370" s="477" t="s">
        <v>276</v>
      </c>
      <c r="C370" s="462" t="s">
        <v>1656</v>
      </c>
      <c r="D370" s="477">
        <v>200</v>
      </c>
      <c r="E370" s="462" t="s">
        <v>1590</v>
      </c>
      <c r="F370" s="462" t="s">
        <v>1591</v>
      </c>
      <c r="G370" s="462" t="s">
        <v>1592</v>
      </c>
      <c r="H370" s="477">
        <v>30102</v>
      </c>
      <c r="I370" s="479">
        <v>256</v>
      </c>
      <c r="J370" s="477">
        <v>83101</v>
      </c>
      <c r="K370" s="477">
        <v>1003</v>
      </c>
      <c r="L370" s="477" t="s">
        <v>958</v>
      </c>
      <c r="M370" s="477">
        <v>56</v>
      </c>
      <c r="N370" s="477" t="s">
        <v>1292</v>
      </c>
      <c r="O370" s="491">
        <v>20</v>
      </c>
      <c r="P370" s="477">
        <v>1</v>
      </c>
      <c r="Q370" s="477">
        <v>3</v>
      </c>
      <c r="R370" s="462"/>
      <c r="S370" s="477">
        <v>20260101</v>
      </c>
      <c r="T370" s="477">
        <v>20260331</v>
      </c>
      <c r="U370" s="470">
        <v>54391.17</v>
      </c>
      <c r="V370" s="517"/>
    </row>
    <row r="371" spans="2:22" s="194" customFormat="1">
      <c r="B371" s="477" t="s">
        <v>276</v>
      </c>
      <c r="C371" s="462" t="s">
        <v>1656</v>
      </c>
      <c r="D371" s="321">
        <v>100</v>
      </c>
      <c r="E371" s="340" t="s">
        <v>1593</v>
      </c>
      <c r="F371" s="469" t="s">
        <v>1594</v>
      </c>
      <c r="G371" s="462" t="s">
        <v>1595</v>
      </c>
      <c r="H371" s="477">
        <v>30102</v>
      </c>
      <c r="I371" s="479">
        <v>235</v>
      </c>
      <c r="J371" s="477">
        <v>83101</v>
      </c>
      <c r="K371" s="477">
        <v>1003</v>
      </c>
      <c r="L371" s="514" t="s">
        <v>958</v>
      </c>
      <c r="M371" s="320">
        <v>56</v>
      </c>
      <c r="N371" s="477" t="s">
        <v>1655</v>
      </c>
      <c r="O371" s="491">
        <v>17</v>
      </c>
      <c r="P371" s="477">
        <v>1</v>
      </c>
      <c r="Q371" s="477">
        <v>3</v>
      </c>
      <c r="R371" s="321"/>
      <c r="S371" s="477">
        <v>20260101</v>
      </c>
      <c r="T371" s="477">
        <v>20260331</v>
      </c>
      <c r="U371" s="482">
        <v>45390.71</v>
      </c>
      <c r="V371" s="462"/>
    </row>
    <row r="372" spans="2:22" s="194" customFormat="1">
      <c r="B372" s="477" t="s">
        <v>276</v>
      </c>
      <c r="C372" s="462" t="s">
        <v>1656</v>
      </c>
      <c r="D372" s="321">
        <v>200</v>
      </c>
      <c r="E372" s="469" t="s">
        <v>1596</v>
      </c>
      <c r="F372" s="469" t="s">
        <v>1597</v>
      </c>
      <c r="G372" s="462" t="s">
        <v>1598</v>
      </c>
      <c r="H372" s="318">
        <v>30102</v>
      </c>
      <c r="I372" s="481">
        <v>254</v>
      </c>
      <c r="J372" s="320">
        <v>83101</v>
      </c>
      <c r="K372" s="516">
        <v>1003</v>
      </c>
      <c r="L372" s="519" t="s">
        <v>958</v>
      </c>
      <c r="M372" s="320">
        <v>56</v>
      </c>
      <c r="N372" s="477" t="s">
        <v>1027</v>
      </c>
      <c r="O372" s="491">
        <v>20</v>
      </c>
      <c r="P372" s="320">
        <v>1</v>
      </c>
      <c r="Q372" s="318">
        <v>3</v>
      </c>
      <c r="R372" s="321"/>
      <c r="S372" s="477">
        <v>20260101</v>
      </c>
      <c r="T372" s="477">
        <v>20260331</v>
      </c>
      <c r="U372" s="482">
        <v>61279.83</v>
      </c>
      <c r="V372" s="462"/>
    </row>
    <row r="373" spans="2:22" s="194" customFormat="1">
      <c r="B373" s="477" t="s">
        <v>276</v>
      </c>
      <c r="C373" s="462" t="s">
        <v>1656</v>
      </c>
      <c r="D373" s="477">
        <v>200</v>
      </c>
      <c r="E373" s="462" t="s">
        <v>1599</v>
      </c>
      <c r="F373" s="462" t="s">
        <v>1600</v>
      </c>
      <c r="G373" s="462" t="s">
        <v>1601</v>
      </c>
      <c r="H373" s="477">
        <v>30102</v>
      </c>
      <c r="I373" s="479">
        <v>120</v>
      </c>
      <c r="J373" s="477">
        <v>83101</v>
      </c>
      <c r="K373" s="477">
        <v>1003</v>
      </c>
      <c r="L373" s="477" t="s">
        <v>958</v>
      </c>
      <c r="M373" s="477">
        <v>56</v>
      </c>
      <c r="N373" s="477" t="s">
        <v>1027</v>
      </c>
      <c r="O373" s="491">
        <v>15</v>
      </c>
      <c r="P373" s="477">
        <v>1</v>
      </c>
      <c r="Q373" s="477">
        <v>3</v>
      </c>
      <c r="R373" s="462"/>
      <c r="S373" s="477">
        <v>20260101</v>
      </c>
      <c r="T373" s="477">
        <v>20260331</v>
      </c>
      <c r="U373" s="482">
        <v>32336.720000000001</v>
      </c>
      <c r="V373" s="462"/>
    </row>
    <row r="374" spans="2:22" s="194" customFormat="1">
      <c r="B374" s="477" t="s">
        <v>276</v>
      </c>
      <c r="C374" s="462" t="s">
        <v>1656</v>
      </c>
      <c r="D374" s="477">
        <v>100</v>
      </c>
      <c r="E374" s="287" t="s">
        <v>1602</v>
      </c>
      <c r="F374" s="287" t="s">
        <v>1603</v>
      </c>
      <c r="G374" s="462" t="s">
        <v>1604</v>
      </c>
      <c r="H374" s="477">
        <v>30102</v>
      </c>
      <c r="I374" s="479">
        <v>221</v>
      </c>
      <c r="J374" s="477">
        <v>83101</v>
      </c>
      <c r="K374" s="477">
        <v>1003</v>
      </c>
      <c r="L374" s="477" t="s">
        <v>958</v>
      </c>
      <c r="M374" s="477">
        <v>56</v>
      </c>
      <c r="N374" s="477" t="s">
        <v>1027</v>
      </c>
      <c r="O374" s="491">
        <v>17</v>
      </c>
      <c r="P374" s="477">
        <v>1</v>
      </c>
      <c r="Q374" s="477">
        <v>3</v>
      </c>
      <c r="R374" s="462"/>
      <c r="S374" s="477">
        <v>20260101</v>
      </c>
      <c r="T374" s="477">
        <v>20260331</v>
      </c>
      <c r="U374" s="482">
        <v>53624.87</v>
      </c>
      <c r="V374" s="462"/>
    </row>
    <row r="375" spans="2:22" s="194" customFormat="1">
      <c r="B375" s="477" t="s">
        <v>276</v>
      </c>
      <c r="C375" s="462" t="s">
        <v>1656</v>
      </c>
      <c r="D375" s="477">
        <v>100</v>
      </c>
      <c r="E375" s="462" t="s">
        <v>1605</v>
      </c>
      <c r="F375" s="462" t="s">
        <v>1606</v>
      </c>
      <c r="G375" s="462" t="s">
        <v>1607</v>
      </c>
      <c r="H375" s="477">
        <v>30102</v>
      </c>
      <c r="I375" s="479">
        <v>161</v>
      </c>
      <c r="J375" s="477">
        <v>83101</v>
      </c>
      <c r="K375" s="477">
        <v>1003</v>
      </c>
      <c r="L375" s="477" t="s">
        <v>958</v>
      </c>
      <c r="M375" s="477">
        <v>56</v>
      </c>
      <c r="N375" s="477" t="s">
        <v>1027</v>
      </c>
      <c r="O375" s="491">
        <v>10</v>
      </c>
      <c r="P375" s="477">
        <v>1</v>
      </c>
      <c r="Q375" s="477">
        <v>3</v>
      </c>
      <c r="R375" s="462"/>
      <c r="S375" s="477">
        <v>20260101</v>
      </c>
      <c r="T375" s="477">
        <v>20260331</v>
      </c>
      <c r="U375" s="520">
        <v>35501.49</v>
      </c>
      <c r="V375" s="506"/>
    </row>
    <row r="376" spans="2:22" s="194" customFormat="1">
      <c r="B376" s="477" t="s">
        <v>276</v>
      </c>
      <c r="C376" s="462" t="s">
        <v>1656</v>
      </c>
      <c r="D376" s="477">
        <v>100</v>
      </c>
      <c r="E376" s="462" t="s">
        <v>1608</v>
      </c>
      <c r="F376" s="462" t="s">
        <v>1609</v>
      </c>
      <c r="G376" s="462" t="s">
        <v>1610</v>
      </c>
      <c r="H376" s="477">
        <v>30102</v>
      </c>
      <c r="I376" s="479">
        <v>223</v>
      </c>
      <c r="J376" s="477">
        <v>83101</v>
      </c>
      <c r="K376" s="477">
        <v>1003</v>
      </c>
      <c r="L376" s="477" t="s">
        <v>958</v>
      </c>
      <c r="M376" s="477">
        <v>56</v>
      </c>
      <c r="N376" s="477" t="s">
        <v>1292</v>
      </c>
      <c r="O376" s="491">
        <v>17</v>
      </c>
      <c r="P376" s="477">
        <v>1</v>
      </c>
      <c r="Q376" s="477">
        <v>3</v>
      </c>
      <c r="R376" s="462"/>
      <c r="S376" s="477">
        <v>20260101</v>
      </c>
      <c r="T376" s="477">
        <v>20260331</v>
      </c>
      <c r="U376" s="520">
        <v>54338.85</v>
      </c>
      <c r="V376" s="506"/>
    </row>
    <row r="377" spans="2:22" s="194" customFormat="1">
      <c r="B377" s="477" t="s">
        <v>276</v>
      </c>
      <c r="C377" s="462" t="s">
        <v>1656</v>
      </c>
      <c r="D377" s="477">
        <v>200</v>
      </c>
      <c r="E377" s="462" t="s">
        <v>1611</v>
      </c>
      <c r="F377" s="462" t="s">
        <v>1612</v>
      </c>
      <c r="G377" s="462" t="s">
        <v>1613</v>
      </c>
      <c r="H377" s="477">
        <v>30102</v>
      </c>
      <c r="I377" s="479">
        <v>236</v>
      </c>
      <c r="J377" s="477">
        <v>83101</v>
      </c>
      <c r="K377" s="477">
        <v>1003</v>
      </c>
      <c r="L377" s="477" t="s">
        <v>958</v>
      </c>
      <c r="M377" s="477">
        <v>56</v>
      </c>
      <c r="N377" s="477" t="s">
        <v>1292</v>
      </c>
      <c r="O377" s="491">
        <v>19</v>
      </c>
      <c r="P377" s="477">
        <v>1</v>
      </c>
      <c r="Q377" s="477">
        <v>3</v>
      </c>
      <c r="R377" s="462"/>
      <c r="S377" s="477">
        <v>20260101</v>
      </c>
      <c r="T377" s="477">
        <v>20260331</v>
      </c>
      <c r="U377" s="520">
        <v>57526.51</v>
      </c>
      <c r="V377" s="506"/>
    </row>
    <row r="378" spans="2:22" s="194" customFormat="1">
      <c r="B378" s="477" t="s">
        <v>276</v>
      </c>
      <c r="C378" s="462" t="s">
        <v>1656</v>
      </c>
      <c r="D378" s="477">
        <v>100</v>
      </c>
      <c r="E378" s="462" t="s">
        <v>1614</v>
      </c>
      <c r="F378" s="462" t="s">
        <v>1615</v>
      </c>
      <c r="G378" s="462" t="s">
        <v>1616</v>
      </c>
      <c r="H378" s="477">
        <v>30102</v>
      </c>
      <c r="I378" s="479">
        <v>237</v>
      </c>
      <c r="J378" s="477">
        <v>83101</v>
      </c>
      <c r="K378" s="477">
        <v>1003</v>
      </c>
      <c r="L378" s="477" t="s">
        <v>958</v>
      </c>
      <c r="M378" s="477">
        <v>56</v>
      </c>
      <c r="N378" s="477" t="s">
        <v>1292</v>
      </c>
      <c r="O378" s="491">
        <v>20</v>
      </c>
      <c r="P378" s="477">
        <v>1</v>
      </c>
      <c r="Q378" s="477">
        <v>3</v>
      </c>
      <c r="R378" s="462"/>
      <c r="S378" s="477">
        <v>20260101</v>
      </c>
      <c r="T378" s="477">
        <v>20260331</v>
      </c>
      <c r="U378" s="520">
        <v>57676.53</v>
      </c>
      <c r="V378" s="506"/>
    </row>
    <row r="379" spans="2:22" s="194" customFormat="1">
      <c r="B379" s="477" t="s">
        <v>276</v>
      </c>
      <c r="C379" s="462" t="s">
        <v>1656</v>
      </c>
      <c r="D379" s="477">
        <v>200</v>
      </c>
      <c r="E379" s="462" t="s">
        <v>1617</v>
      </c>
      <c r="F379" s="462" t="s">
        <v>1618</v>
      </c>
      <c r="G379" s="462" t="s">
        <v>1619</v>
      </c>
      <c r="H379" s="477">
        <v>30102</v>
      </c>
      <c r="I379" s="479">
        <v>249</v>
      </c>
      <c r="J379" s="477">
        <v>83101</v>
      </c>
      <c r="K379" s="477">
        <v>1003</v>
      </c>
      <c r="L379" s="477" t="s">
        <v>958</v>
      </c>
      <c r="M379" s="477">
        <v>56</v>
      </c>
      <c r="N379" s="477" t="s">
        <v>1027</v>
      </c>
      <c r="O379" s="491">
        <v>20</v>
      </c>
      <c r="P379" s="477">
        <v>1</v>
      </c>
      <c r="Q379" s="477">
        <v>3</v>
      </c>
      <c r="R379" s="462"/>
      <c r="S379" s="477">
        <v>20260101</v>
      </c>
      <c r="T379" s="477">
        <v>20260331</v>
      </c>
      <c r="U379" s="520">
        <v>62219.29</v>
      </c>
      <c r="V379" s="506"/>
    </row>
    <row r="380" spans="2:22" s="194" customFormat="1">
      <c r="B380" s="477" t="s">
        <v>276</v>
      </c>
      <c r="C380" s="462" t="s">
        <v>1656</v>
      </c>
      <c r="D380" s="477">
        <v>200</v>
      </c>
      <c r="E380" s="462" t="s">
        <v>1620</v>
      </c>
      <c r="F380" s="462" t="s">
        <v>1621</v>
      </c>
      <c r="G380" s="462" t="s">
        <v>1622</v>
      </c>
      <c r="H380" s="477">
        <v>30102</v>
      </c>
      <c r="I380" s="479">
        <v>127</v>
      </c>
      <c r="J380" s="477">
        <v>83101</v>
      </c>
      <c r="K380" s="477">
        <v>1003</v>
      </c>
      <c r="L380" s="477" t="s">
        <v>958</v>
      </c>
      <c r="M380" s="477">
        <v>56</v>
      </c>
      <c r="N380" s="477" t="s">
        <v>1027</v>
      </c>
      <c r="O380" s="491">
        <v>10</v>
      </c>
      <c r="P380" s="477">
        <v>1</v>
      </c>
      <c r="Q380" s="477">
        <v>3</v>
      </c>
      <c r="R380" s="462"/>
      <c r="S380" s="477">
        <v>20260101</v>
      </c>
      <c r="T380" s="477">
        <v>20260331</v>
      </c>
      <c r="U380" s="520">
        <v>30864.45</v>
      </c>
      <c r="V380" s="506"/>
    </row>
    <row r="381" spans="2:22" s="194" customFormat="1">
      <c r="B381" s="477" t="s">
        <v>276</v>
      </c>
      <c r="C381" s="462" t="s">
        <v>1656</v>
      </c>
      <c r="D381" s="477">
        <v>200</v>
      </c>
      <c r="E381" s="462" t="s">
        <v>1623</v>
      </c>
      <c r="F381" s="462" t="s">
        <v>1624</v>
      </c>
      <c r="G381" s="462" t="s">
        <v>1625</v>
      </c>
      <c r="H381" s="477">
        <v>30102</v>
      </c>
      <c r="I381" s="479">
        <v>95</v>
      </c>
      <c r="J381" s="477">
        <v>83101</v>
      </c>
      <c r="K381" s="477">
        <v>1003</v>
      </c>
      <c r="L381" s="477" t="s">
        <v>958</v>
      </c>
      <c r="M381" s="477">
        <v>56</v>
      </c>
      <c r="N381" s="477" t="s">
        <v>1027</v>
      </c>
      <c r="O381" s="491">
        <v>15</v>
      </c>
      <c r="P381" s="477">
        <v>1</v>
      </c>
      <c r="Q381" s="477">
        <v>3</v>
      </c>
      <c r="R381" s="462"/>
      <c r="S381" s="477">
        <v>20260101</v>
      </c>
      <c r="T381" s="477">
        <v>20260331</v>
      </c>
      <c r="U381" s="520">
        <v>13609.11</v>
      </c>
      <c r="V381" s="506"/>
    </row>
    <row r="382" spans="2:22" s="194" customFormat="1">
      <c r="B382" s="477" t="s">
        <v>276</v>
      </c>
      <c r="C382" s="462" t="s">
        <v>1656</v>
      </c>
      <c r="D382" s="477">
        <v>100</v>
      </c>
      <c r="E382" s="462" t="s">
        <v>1626</v>
      </c>
      <c r="F382" s="462" t="s">
        <v>1627</v>
      </c>
      <c r="G382" s="462" t="s">
        <v>1628</v>
      </c>
      <c r="H382" s="477">
        <v>30102</v>
      </c>
      <c r="I382" s="479">
        <v>245</v>
      </c>
      <c r="J382" s="477">
        <v>83101</v>
      </c>
      <c r="K382" s="477">
        <v>1003</v>
      </c>
      <c r="L382" s="477" t="s">
        <v>958</v>
      </c>
      <c r="M382" s="477">
        <v>56</v>
      </c>
      <c r="N382" s="477" t="s">
        <v>1027</v>
      </c>
      <c r="O382" s="491">
        <v>18</v>
      </c>
      <c r="P382" s="477">
        <v>1</v>
      </c>
      <c r="Q382" s="477">
        <v>3</v>
      </c>
      <c r="R382" s="462"/>
      <c r="S382" s="477">
        <v>20260101</v>
      </c>
      <c r="T382" s="477">
        <v>20260331</v>
      </c>
      <c r="U382" s="520">
        <v>59762.54</v>
      </c>
      <c r="V382" s="506"/>
    </row>
    <row r="383" spans="2:22" s="194" customFormat="1">
      <c r="B383" s="532" t="s">
        <v>276</v>
      </c>
      <c r="C383" s="534" t="s">
        <v>1656</v>
      </c>
      <c r="D383" s="528">
        <v>100</v>
      </c>
      <c r="E383" s="521" t="s">
        <v>1629</v>
      </c>
      <c r="F383" s="521" t="s">
        <v>1630</v>
      </c>
      <c r="G383" s="522" t="s">
        <v>1631</v>
      </c>
      <c r="H383" s="523">
        <v>30102</v>
      </c>
      <c r="I383" s="497">
        <v>255</v>
      </c>
      <c r="J383" s="524">
        <v>83101</v>
      </c>
      <c r="K383" s="525">
        <v>1003</v>
      </c>
      <c r="L383" s="526" t="s">
        <v>958</v>
      </c>
      <c r="M383" s="524">
        <v>56</v>
      </c>
      <c r="N383" s="527" t="s">
        <v>1027</v>
      </c>
      <c r="O383" s="502">
        <v>20</v>
      </c>
      <c r="P383" s="524">
        <v>1</v>
      </c>
      <c r="Q383" s="341">
        <v>3</v>
      </c>
      <c r="R383" s="528"/>
      <c r="S383" s="504">
        <v>20260101</v>
      </c>
      <c r="T383" s="504">
        <v>20260331</v>
      </c>
      <c r="U383" s="520">
        <v>62219.29</v>
      </c>
      <c r="V383" s="506"/>
    </row>
    <row r="384" spans="2:22" s="194" customFormat="1">
      <c r="B384" s="532" t="s">
        <v>276</v>
      </c>
      <c r="C384" s="534" t="s">
        <v>1656</v>
      </c>
      <c r="D384" s="528">
        <v>200</v>
      </c>
      <c r="E384" s="521" t="s">
        <v>1632</v>
      </c>
      <c r="F384" s="521" t="s">
        <v>1633</v>
      </c>
      <c r="G384" s="522" t="s">
        <v>1634</v>
      </c>
      <c r="H384" s="523">
        <v>30102</v>
      </c>
      <c r="I384" s="497">
        <v>257</v>
      </c>
      <c r="J384" s="524">
        <v>83101</v>
      </c>
      <c r="K384" s="525">
        <v>1003</v>
      </c>
      <c r="L384" s="526" t="s">
        <v>958</v>
      </c>
      <c r="M384" s="524">
        <v>56</v>
      </c>
      <c r="N384" s="527" t="s">
        <v>1027</v>
      </c>
      <c r="O384" s="502">
        <v>20</v>
      </c>
      <c r="P384" s="524">
        <v>1</v>
      </c>
      <c r="Q384" s="341">
        <v>3</v>
      </c>
      <c r="R384" s="528"/>
      <c r="S384" s="504">
        <v>20260101</v>
      </c>
      <c r="T384" s="504">
        <v>20260331</v>
      </c>
      <c r="U384" s="520">
        <v>60020.95</v>
      </c>
      <c r="V384" s="506"/>
    </row>
    <row r="385" spans="2:22" s="194" customFormat="1">
      <c r="B385" s="532" t="s">
        <v>276</v>
      </c>
      <c r="C385" s="534" t="s">
        <v>1656</v>
      </c>
      <c r="D385" s="528">
        <v>100</v>
      </c>
      <c r="E385" s="521" t="s">
        <v>1635</v>
      </c>
      <c r="F385" s="521" t="s">
        <v>1636</v>
      </c>
      <c r="G385" s="522" t="s">
        <v>1637</v>
      </c>
      <c r="H385" s="523">
        <v>30102</v>
      </c>
      <c r="I385" s="497">
        <v>251</v>
      </c>
      <c r="J385" s="524">
        <v>83101</v>
      </c>
      <c r="K385" s="525">
        <v>1003</v>
      </c>
      <c r="L385" s="526" t="s">
        <v>958</v>
      </c>
      <c r="M385" s="524">
        <v>56</v>
      </c>
      <c r="N385" s="527" t="s">
        <v>1027</v>
      </c>
      <c r="O385" s="502">
        <v>19</v>
      </c>
      <c r="P385" s="524">
        <v>1</v>
      </c>
      <c r="Q385" s="341">
        <v>3</v>
      </c>
      <c r="R385" s="528"/>
      <c r="S385" s="504">
        <v>20260101</v>
      </c>
      <c r="T385" s="504">
        <v>20260331</v>
      </c>
      <c r="U385" s="520">
        <v>60990.9</v>
      </c>
      <c r="V385" s="506"/>
    </row>
    <row r="386" spans="2:22" s="194" customFormat="1">
      <c r="B386" s="532" t="s">
        <v>276</v>
      </c>
      <c r="C386" s="534" t="s">
        <v>1656</v>
      </c>
      <c r="D386" s="528">
        <v>100</v>
      </c>
      <c r="E386" s="521" t="s">
        <v>1638</v>
      </c>
      <c r="F386" s="521" t="s">
        <v>1639</v>
      </c>
      <c r="G386" s="522" t="s">
        <v>1640</v>
      </c>
      <c r="H386" s="523">
        <v>30102</v>
      </c>
      <c r="I386" s="497">
        <v>256</v>
      </c>
      <c r="J386" s="524">
        <v>83101</v>
      </c>
      <c r="K386" s="525">
        <v>1003</v>
      </c>
      <c r="L386" s="526" t="s">
        <v>958</v>
      </c>
      <c r="M386" s="524">
        <v>56</v>
      </c>
      <c r="N386" s="527" t="s">
        <v>1027</v>
      </c>
      <c r="O386" s="502">
        <v>20</v>
      </c>
      <c r="P386" s="524">
        <v>1</v>
      </c>
      <c r="Q386" s="341">
        <v>3</v>
      </c>
      <c r="R386" s="528"/>
      <c r="S386" s="504">
        <v>20260101</v>
      </c>
      <c r="T386" s="504">
        <v>20260331</v>
      </c>
      <c r="U386" s="520">
        <v>61843.51</v>
      </c>
      <c r="V386" s="506"/>
    </row>
    <row r="387" spans="2:22" s="194" customFormat="1">
      <c r="B387" s="532" t="s">
        <v>276</v>
      </c>
      <c r="C387" s="534" t="s">
        <v>1656</v>
      </c>
      <c r="D387" s="528">
        <v>100</v>
      </c>
      <c r="E387" s="521" t="s">
        <v>1641</v>
      </c>
      <c r="F387" s="521" t="s">
        <v>1642</v>
      </c>
      <c r="G387" s="522" t="s">
        <v>1643</v>
      </c>
      <c r="H387" s="523">
        <v>30102</v>
      </c>
      <c r="I387" s="497">
        <v>251</v>
      </c>
      <c r="J387" s="524">
        <v>83101</v>
      </c>
      <c r="K387" s="525">
        <v>1003</v>
      </c>
      <c r="L387" s="526" t="s">
        <v>958</v>
      </c>
      <c r="M387" s="524">
        <v>56</v>
      </c>
      <c r="N387" s="527" t="s">
        <v>1027</v>
      </c>
      <c r="O387" s="502">
        <v>20</v>
      </c>
      <c r="P387" s="524">
        <v>1</v>
      </c>
      <c r="Q387" s="341">
        <v>3</v>
      </c>
      <c r="R387" s="528"/>
      <c r="S387" s="504">
        <v>20260101</v>
      </c>
      <c r="T387" s="504">
        <v>20260331</v>
      </c>
      <c r="U387" s="520">
        <v>62219.29</v>
      </c>
      <c r="V387" s="506"/>
    </row>
    <row r="388" spans="2:22" s="194" customFormat="1">
      <c r="B388" s="532" t="s">
        <v>276</v>
      </c>
      <c r="C388" s="533" t="s">
        <v>1656</v>
      </c>
      <c r="D388" s="503">
        <v>100</v>
      </c>
      <c r="E388" s="507" t="s">
        <v>1644</v>
      </c>
      <c r="F388" s="507" t="s">
        <v>1645</v>
      </c>
      <c r="G388" s="508" t="s">
        <v>1646</v>
      </c>
      <c r="H388" s="496">
        <v>30102</v>
      </c>
      <c r="I388" s="497">
        <v>192</v>
      </c>
      <c r="J388" s="524">
        <v>83101</v>
      </c>
      <c r="K388" s="525">
        <v>1003</v>
      </c>
      <c r="L388" s="526" t="s">
        <v>958</v>
      </c>
      <c r="M388" s="524">
        <v>56</v>
      </c>
      <c r="N388" s="527" t="s">
        <v>1027</v>
      </c>
      <c r="O388" s="502">
        <v>20</v>
      </c>
      <c r="P388" s="524">
        <v>1</v>
      </c>
      <c r="Q388" s="341">
        <v>3</v>
      </c>
      <c r="R388" s="503"/>
      <c r="S388" s="504">
        <v>20260101</v>
      </c>
      <c r="T388" s="504">
        <v>20260331</v>
      </c>
      <c r="U388" s="505">
        <v>43239.45</v>
      </c>
      <c r="V388" s="506"/>
    </row>
    <row r="389" spans="2:22" s="194" customFormat="1">
      <c r="B389" s="477" t="s">
        <v>276</v>
      </c>
      <c r="C389" s="462" t="s">
        <v>1656</v>
      </c>
      <c r="D389" s="477">
        <v>200</v>
      </c>
      <c r="E389" s="462" t="s">
        <v>1647</v>
      </c>
      <c r="F389" s="462" t="s">
        <v>1648</v>
      </c>
      <c r="G389" s="462" t="s">
        <v>1649</v>
      </c>
      <c r="H389" s="477">
        <v>30102</v>
      </c>
      <c r="I389" s="479">
        <v>260</v>
      </c>
      <c r="J389" s="477">
        <v>83101</v>
      </c>
      <c r="K389" s="477">
        <v>1003</v>
      </c>
      <c r="L389" s="477" t="s">
        <v>958</v>
      </c>
      <c r="M389" s="477">
        <v>56</v>
      </c>
      <c r="N389" s="477" t="s">
        <v>1027</v>
      </c>
      <c r="O389" s="491">
        <v>20</v>
      </c>
      <c r="P389" s="477">
        <v>1</v>
      </c>
      <c r="Q389" s="477">
        <v>3</v>
      </c>
      <c r="R389" s="462"/>
      <c r="S389" s="477">
        <v>20260101</v>
      </c>
      <c r="T389" s="477">
        <v>20260331</v>
      </c>
      <c r="U389" s="520">
        <v>61193.39</v>
      </c>
      <c r="V389" s="506"/>
    </row>
    <row r="390" spans="2:22" s="194" customFormat="1">
      <c r="B390" s="477" t="s">
        <v>276</v>
      </c>
      <c r="C390" s="462" t="s">
        <v>1656</v>
      </c>
      <c r="D390" s="477">
        <v>100</v>
      </c>
      <c r="E390" s="462" t="s">
        <v>1650</v>
      </c>
      <c r="F390" s="462" t="s">
        <v>1651</v>
      </c>
      <c r="G390" s="462" t="s">
        <v>1652</v>
      </c>
      <c r="H390" s="477">
        <v>30102</v>
      </c>
      <c r="I390" s="479">
        <v>254</v>
      </c>
      <c r="J390" s="477">
        <v>83101</v>
      </c>
      <c r="K390" s="477">
        <v>1003</v>
      </c>
      <c r="L390" s="477" t="s">
        <v>958</v>
      </c>
      <c r="M390" s="477">
        <v>56</v>
      </c>
      <c r="N390" s="477" t="s">
        <v>1027</v>
      </c>
      <c r="O390" s="491">
        <v>20</v>
      </c>
      <c r="P390" s="477">
        <v>1</v>
      </c>
      <c r="Q390" s="477">
        <v>3</v>
      </c>
      <c r="R390" s="462"/>
      <c r="S390" s="477">
        <v>20260101</v>
      </c>
      <c r="T390" s="477">
        <v>20260331</v>
      </c>
      <c r="U390" s="520">
        <v>62219.29</v>
      </c>
      <c r="V390" s="506"/>
    </row>
    <row r="391" spans="2:22" s="194" customFormat="1">
      <c r="B391" s="182" t="s">
        <v>276</v>
      </c>
      <c r="C391" s="195" t="s">
        <v>977</v>
      </c>
      <c r="D391" s="195">
        <v>100</v>
      </c>
      <c r="E391" s="195" t="s">
        <v>1688</v>
      </c>
      <c r="F391" s="195" t="s">
        <v>1689</v>
      </c>
      <c r="G391" s="447" t="s">
        <v>1690</v>
      </c>
      <c r="H391" s="182">
        <v>20202</v>
      </c>
      <c r="I391" s="538">
        <v>480</v>
      </c>
      <c r="J391" s="181">
        <v>83101</v>
      </c>
      <c r="K391" s="181">
        <v>1003</v>
      </c>
      <c r="L391" s="181" t="s">
        <v>410</v>
      </c>
      <c r="M391" s="181" t="s">
        <v>970</v>
      </c>
      <c r="N391" s="181" t="s">
        <v>452</v>
      </c>
      <c r="O391" s="181" t="s">
        <v>961</v>
      </c>
      <c r="P391" s="181">
        <v>11986</v>
      </c>
      <c r="Q391" s="181">
        <v>2</v>
      </c>
      <c r="R391" s="181"/>
      <c r="S391" s="196">
        <v>20260101</v>
      </c>
      <c r="T391" s="196">
        <v>20260331</v>
      </c>
      <c r="U391" s="448">
        <v>96131.5</v>
      </c>
      <c r="V391" s="181"/>
    </row>
    <row r="392" spans="2:22" s="194" customFormat="1">
      <c r="B392" s="195" t="s">
        <v>276</v>
      </c>
      <c r="C392" s="195" t="s">
        <v>977</v>
      </c>
      <c r="D392" s="195">
        <v>100</v>
      </c>
      <c r="E392" s="195" t="s">
        <v>1668</v>
      </c>
      <c r="F392" s="195" t="s">
        <v>1661</v>
      </c>
      <c r="G392" s="195" t="s">
        <v>1662</v>
      </c>
      <c r="H392" s="196">
        <v>20202</v>
      </c>
      <c r="I392" s="538">
        <v>480</v>
      </c>
      <c r="J392" s="449">
        <v>83101</v>
      </c>
      <c r="K392" s="450">
        <v>1003</v>
      </c>
      <c r="L392" s="451" t="s">
        <v>410</v>
      </c>
      <c r="M392" s="195" t="s">
        <v>970</v>
      </c>
      <c r="N392" s="195" t="s">
        <v>435</v>
      </c>
      <c r="O392" s="452" t="s">
        <v>961</v>
      </c>
      <c r="P392" s="195">
        <v>2229</v>
      </c>
      <c r="Q392" s="196">
        <v>2</v>
      </c>
      <c r="R392" s="195"/>
      <c r="S392" s="196">
        <v>20260101</v>
      </c>
      <c r="T392" s="196">
        <v>20260331</v>
      </c>
      <c r="U392" s="453">
        <v>125713.18</v>
      </c>
      <c r="V392" s="197"/>
    </row>
    <row r="393" spans="2:22" s="194" customFormat="1">
      <c r="B393" s="195" t="s">
        <v>276</v>
      </c>
      <c r="C393" s="195" t="s">
        <v>977</v>
      </c>
      <c r="D393" s="195">
        <v>100</v>
      </c>
      <c r="E393" s="195" t="s">
        <v>1691</v>
      </c>
      <c r="F393" s="195" t="s">
        <v>1692</v>
      </c>
      <c r="G393" s="195" t="s">
        <v>1693</v>
      </c>
      <c r="H393" s="196">
        <v>20202</v>
      </c>
      <c r="I393" s="538">
        <v>480</v>
      </c>
      <c r="J393" s="449">
        <v>83101</v>
      </c>
      <c r="K393" s="450">
        <v>1003</v>
      </c>
      <c r="L393" s="451" t="s">
        <v>410</v>
      </c>
      <c r="M393" s="195" t="s">
        <v>970</v>
      </c>
      <c r="N393" s="195" t="s">
        <v>435</v>
      </c>
      <c r="O393" s="452" t="s">
        <v>961</v>
      </c>
      <c r="P393" s="195">
        <v>2390</v>
      </c>
      <c r="Q393" s="196">
        <v>2</v>
      </c>
      <c r="R393" s="195"/>
      <c r="S393" s="196">
        <v>20260101</v>
      </c>
      <c r="T393" s="196">
        <v>20260331</v>
      </c>
      <c r="U393" s="453">
        <v>153860.43</v>
      </c>
      <c r="V393" s="197"/>
    </row>
    <row r="394" spans="2:22" s="194" customFormat="1">
      <c r="B394" s="195" t="s">
        <v>276</v>
      </c>
      <c r="C394" s="195" t="s">
        <v>977</v>
      </c>
      <c r="D394" s="195">
        <v>100</v>
      </c>
      <c r="E394" s="195" t="s">
        <v>1694</v>
      </c>
      <c r="F394" s="195" t="s">
        <v>1695</v>
      </c>
      <c r="G394" s="195" t="s">
        <v>1960</v>
      </c>
      <c r="H394" s="196">
        <v>20204</v>
      </c>
      <c r="I394" s="538">
        <v>480</v>
      </c>
      <c r="J394" s="449">
        <v>83101</v>
      </c>
      <c r="K394" s="450">
        <v>1003</v>
      </c>
      <c r="L394" s="451" t="s">
        <v>410</v>
      </c>
      <c r="M394" s="195" t="s">
        <v>970</v>
      </c>
      <c r="N394" s="195" t="s">
        <v>440</v>
      </c>
      <c r="O394" s="452" t="s">
        <v>961</v>
      </c>
      <c r="P394" s="195">
        <v>465</v>
      </c>
      <c r="Q394" s="196">
        <v>2</v>
      </c>
      <c r="R394" s="195"/>
      <c r="S394" s="196">
        <v>20260101</v>
      </c>
      <c r="T394" s="196">
        <v>20260331</v>
      </c>
      <c r="U394" s="453">
        <v>74755.05</v>
      </c>
      <c r="V394" s="197"/>
    </row>
    <row r="395" spans="2:22" s="194" customFormat="1">
      <c r="B395" s="195" t="s">
        <v>276</v>
      </c>
      <c r="C395" s="195" t="s">
        <v>977</v>
      </c>
      <c r="D395" s="195">
        <v>100</v>
      </c>
      <c r="E395" s="195" t="s">
        <v>311</v>
      </c>
      <c r="F395" s="195" t="s">
        <v>343</v>
      </c>
      <c r="G395" s="195" t="s">
        <v>375</v>
      </c>
      <c r="H395" s="539"/>
      <c r="I395" s="538">
        <v>480</v>
      </c>
      <c r="J395" s="449">
        <v>83101</v>
      </c>
      <c r="K395" s="450">
        <v>1003</v>
      </c>
      <c r="L395" s="451" t="s">
        <v>410</v>
      </c>
      <c r="M395" s="195" t="s">
        <v>970</v>
      </c>
      <c r="N395" s="195" t="s">
        <v>412</v>
      </c>
      <c r="O395" s="452" t="s">
        <v>961</v>
      </c>
      <c r="P395" s="195">
        <v>13756</v>
      </c>
      <c r="Q395" s="196">
        <v>2</v>
      </c>
      <c r="R395" s="195"/>
      <c r="S395" s="196">
        <v>20260101</v>
      </c>
      <c r="T395" s="196">
        <v>20260115</v>
      </c>
      <c r="U395" s="453">
        <v>16711.66</v>
      </c>
      <c r="V395" s="197"/>
    </row>
    <row r="396" spans="2:22" s="194" customFormat="1">
      <c r="B396" s="195" t="s">
        <v>276</v>
      </c>
      <c r="C396" s="195" t="s">
        <v>977</v>
      </c>
      <c r="D396" s="195">
        <v>200</v>
      </c>
      <c r="E396" s="195" t="s">
        <v>1697</v>
      </c>
      <c r="F396" s="195" t="s">
        <v>1698</v>
      </c>
      <c r="G396" s="195" t="s">
        <v>1699</v>
      </c>
      <c r="H396" s="196">
        <v>20202</v>
      </c>
      <c r="I396" s="538">
        <v>480</v>
      </c>
      <c r="J396" s="449">
        <v>83101</v>
      </c>
      <c r="K396" s="450">
        <v>1003</v>
      </c>
      <c r="L396" s="451" t="s">
        <v>410</v>
      </c>
      <c r="M396" s="195" t="s">
        <v>970</v>
      </c>
      <c r="N396" s="195" t="s">
        <v>425</v>
      </c>
      <c r="O396" s="452" t="s">
        <v>961</v>
      </c>
      <c r="P396" s="195">
        <v>9329</v>
      </c>
      <c r="Q396" s="196">
        <v>2</v>
      </c>
      <c r="R396" s="195"/>
      <c r="S396" s="196">
        <v>20260101</v>
      </c>
      <c r="T396" s="196">
        <v>20260331</v>
      </c>
      <c r="U396" s="453">
        <v>68285.19</v>
      </c>
      <c r="V396" s="197"/>
    </row>
    <row r="397" spans="2:22" s="194" customFormat="1">
      <c r="B397" s="195" t="s">
        <v>276</v>
      </c>
      <c r="C397" s="195" t="s">
        <v>977</v>
      </c>
      <c r="D397" s="195">
        <v>100</v>
      </c>
      <c r="E397" s="195" t="s">
        <v>1700</v>
      </c>
      <c r="F397" s="195" t="s">
        <v>1701</v>
      </c>
      <c r="G397" s="195" t="s">
        <v>1702</v>
      </c>
      <c r="H397" s="196">
        <v>20202</v>
      </c>
      <c r="I397" s="538">
        <v>480</v>
      </c>
      <c r="J397" s="449">
        <v>83101</v>
      </c>
      <c r="K397" s="450">
        <v>1003</v>
      </c>
      <c r="L397" s="451" t="s">
        <v>410</v>
      </c>
      <c r="M397" s="195" t="s">
        <v>970</v>
      </c>
      <c r="N397" s="195" t="s">
        <v>412</v>
      </c>
      <c r="O397" s="452" t="s">
        <v>961</v>
      </c>
      <c r="P397" s="195">
        <v>13763</v>
      </c>
      <c r="Q397" s="196">
        <v>2</v>
      </c>
      <c r="R397" s="195"/>
      <c r="S397" s="196">
        <v>20260101</v>
      </c>
      <c r="T397" s="196">
        <v>20260331</v>
      </c>
      <c r="U397" s="453">
        <v>189167.94</v>
      </c>
      <c r="V397" s="197"/>
    </row>
    <row r="398" spans="2:22" s="194" customFormat="1">
      <c r="B398" s="195" t="s">
        <v>276</v>
      </c>
      <c r="C398" s="195" t="s">
        <v>977</v>
      </c>
      <c r="D398" s="195">
        <v>100</v>
      </c>
      <c r="E398" s="195" t="s">
        <v>1703</v>
      </c>
      <c r="F398" s="195" t="s">
        <v>1704</v>
      </c>
      <c r="G398" s="195" t="s">
        <v>1705</v>
      </c>
      <c r="H398" s="196">
        <v>20204</v>
      </c>
      <c r="I398" s="538">
        <v>480</v>
      </c>
      <c r="J398" s="449">
        <v>83101</v>
      </c>
      <c r="K398" s="450">
        <v>1003</v>
      </c>
      <c r="L398" s="451" t="s">
        <v>410</v>
      </c>
      <c r="M398" s="195" t="s">
        <v>970</v>
      </c>
      <c r="N398" s="195" t="s">
        <v>435</v>
      </c>
      <c r="O398" s="452" t="s">
        <v>961</v>
      </c>
      <c r="P398" s="195">
        <v>210</v>
      </c>
      <c r="Q398" s="196">
        <v>2</v>
      </c>
      <c r="R398" s="195"/>
      <c r="S398" s="196">
        <v>20260101</v>
      </c>
      <c r="T398" s="196">
        <v>20260331</v>
      </c>
      <c r="U398" s="453">
        <v>101279.29</v>
      </c>
      <c r="V398" s="197"/>
    </row>
    <row r="399" spans="2:22" s="194" customFormat="1">
      <c r="B399" s="195" t="s">
        <v>276</v>
      </c>
      <c r="C399" s="195" t="s">
        <v>977</v>
      </c>
      <c r="D399" s="195">
        <v>100</v>
      </c>
      <c r="E399" s="195" t="s">
        <v>1293</v>
      </c>
      <c r="F399" s="195" t="s">
        <v>1294</v>
      </c>
      <c r="G399" s="195" t="s">
        <v>1295</v>
      </c>
      <c r="H399" s="539"/>
      <c r="I399" s="538">
        <v>480</v>
      </c>
      <c r="J399" s="449">
        <v>83101</v>
      </c>
      <c r="K399" s="450">
        <v>1003</v>
      </c>
      <c r="L399" s="451" t="s">
        <v>410</v>
      </c>
      <c r="M399" s="195" t="s">
        <v>970</v>
      </c>
      <c r="N399" s="195" t="s">
        <v>435</v>
      </c>
      <c r="O399" s="452" t="s">
        <v>961</v>
      </c>
      <c r="P399" s="195" t="s">
        <v>1961</v>
      </c>
      <c r="Q399" s="196">
        <v>2</v>
      </c>
      <c r="R399" s="195"/>
      <c r="S399" s="196">
        <v>20260101</v>
      </c>
      <c r="T399" s="196">
        <v>20260115</v>
      </c>
      <c r="U399" s="453">
        <v>16065.91</v>
      </c>
      <c r="V399" s="197"/>
    </row>
    <row r="400" spans="2:22" s="194" customFormat="1">
      <c r="B400" s="195" t="s">
        <v>276</v>
      </c>
      <c r="C400" s="195" t="s">
        <v>977</v>
      </c>
      <c r="D400" s="195">
        <v>200</v>
      </c>
      <c r="E400" s="195" t="s">
        <v>1706</v>
      </c>
      <c r="F400" s="195" t="s">
        <v>1707</v>
      </c>
      <c r="G400" s="195" t="s">
        <v>1708</v>
      </c>
      <c r="H400" s="196">
        <v>10102</v>
      </c>
      <c r="I400" s="538">
        <v>480</v>
      </c>
      <c r="J400" s="449">
        <v>83101</v>
      </c>
      <c r="K400" s="450">
        <v>1003</v>
      </c>
      <c r="L400" s="451" t="s">
        <v>410</v>
      </c>
      <c r="M400" s="195" t="s">
        <v>970</v>
      </c>
      <c r="N400" s="195" t="s">
        <v>440</v>
      </c>
      <c r="O400" s="452" t="s">
        <v>961</v>
      </c>
      <c r="P400" s="195">
        <v>9320</v>
      </c>
      <c r="Q400" s="196">
        <v>2</v>
      </c>
      <c r="R400" s="195"/>
      <c r="S400" s="196">
        <v>20260101</v>
      </c>
      <c r="T400" s="196">
        <v>20260331</v>
      </c>
      <c r="U400" s="453">
        <v>81092.47</v>
      </c>
      <c r="V400" s="197"/>
    </row>
    <row r="401" spans="2:22" s="194" customFormat="1">
      <c r="B401" s="195" t="s">
        <v>276</v>
      </c>
      <c r="C401" s="195" t="s">
        <v>977</v>
      </c>
      <c r="D401" s="195">
        <v>100</v>
      </c>
      <c r="E401" s="195" t="s">
        <v>1679</v>
      </c>
      <c r="F401" s="195" t="s">
        <v>1680</v>
      </c>
      <c r="G401" s="195" t="s">
        <v>1681</v>
      </c>
      <c r="H401" s="196">
        <v>20202</v>
      </c>
      <c r="I401" s="538">
        <v>480</v>
      </c>
      <c r="J401" s="449">
        <v>83101</v>
      </c>
      <c r="K401" s="450">
        <v>1003</v>
      </c>
      <c r="L401" s="451" t="s">
        <v>410</v>
      </c>
      <c r="M401" s="195" t="s">
        <v>970</v>
      </c>
      <c r="N401" s="195" t="s">
        <v>440</v>
      </c>
      <c r="O401" s="452" t="s">
        <v>961</v>
      </c>
      <c r="P401" s="195">
        <v>9319</v>
      </c>
      <c r="Q401" s="196">
        <v>2</v>
      </c>
      <c r="R401" s="195"/>
      <c r="S401" s="196">
        <v>20260101</v>
      </c>
      <c r="T401" s="196">
        <v>20260331</v>
      </c>
      <c r="U401" s="453">
        <v>78738.25</v>
      </c>
      <c r="V401" s="197"/>
    </row>
    <row r="402" spans="2:22" s="194" customFormat="1">
      <c r="B402" s="195" t="s">
        <v>276</v>
      </c>
      <c r="C402" s="195" t="s">
        <v>977</v>
      </c>
      <c r="D402" s="195">
        <v>100</v>
      </c>
      <c r="E402" s="195" t="s">
        <v>1709</v>
      </c>
      <c r="F402" s="195" t="s">
        <v>1710</v>
      </c>
      <c r="G402" s="195" t="s">
        <v>1711</v>
      </c>
      <c r="H402" s="196">
        <v>20202</v>
      </c>
      <c r="I402" s="538">
        <v>480</v>
      </c>
      <c r="J402" s="449">
        <v>83101</v>
      </c>
      <c r="K402" s="450">
        <v>1003</v>
      </c>
      <c r="L402" s="451" t="s">
        <v>410</v>
      </c>
      <c r="M402" s="195" t="s">
        <v>970</v>
      </c>
      <c r="N402" s="195" t="s">
        <v>493</v>
      </c>
      <c r="O402" s="452" t="s">
        <v>961</v>
      </c>
      <c r="P402" s="195">
        <v>11955</v>
      </c>
      <c r="Q402" s="196">
        <v>2</v>
      </c>
      <c r="R402" s="195"/>
      <c r="S402" s="196">
        <v>20260101</v>
      </c>
      <c r="T402" s="196">
        <v>20260331</v>
      </c>
      <c r="U402" s="453">
        <v>108030.29</v>
      </c>
      <c r="V402" s="197"/>
    </row>
    <row r="403" spans="2:22" s="194" customFormat="1">
      <c r="B403" s="195" t="s">
        <v>276</v>
      </c>
      <c r="C403" s="195" t="s">
        <v>977</v>
      </c>
      <c r="D403" s="195">
        <v>100</v>
      </c>
      <c r="E403" s="195" t="s">
        <v>1669</v>
      </c>
      <c r="F403" s="195" t="s">
        <v>1664</v>
      </c>
      <c r="G403" s="195" t="s">
        <v>1665</v>
      </c>
      <c r="H403" s="196">
        <v>20202</v>
      </c>
      <c r="I403" s="538">
        <v>480</v>
      </c>
      <c r="J403" s="449">
        <v>83101</v>
      </c>
      <c r="K403" s="450">
        <v>1003</v>
      </c>
      <c r="L403" s="451" t="s">
        <v>410</v>
      </c>
      <c r="M403" s="195" t="s">
        <v>970</v>
      </c>
      <c r="N403" s="195" t="s">
        <v>435</v>
      </c>
      <c r="O403" s="452" t="s">
        <v>961</v>
      </c>
      <c r="P403" s="195">
        <v>2429</v>
      </c>
      <c r="Q403" s="196">
        <v>2</v>
      </c>
      <c r="R403" s="195"/>
      <c r="S403" s="196">
        <v>20260101</v>
      </c>
      <c r="T403" s="196">
        <v>20260331</v>
      </c>
      <c r="U403" s="453">
        <v>65055.360000000001</v>
      </c>
      <c r="V403" s="197"/>
    </row>
    <row r="404" spans="2:22" s="194" customFormat="1">
      <c r="B404" s="195" t="s">
        <v>276</v>
      </c>
      <c r="C404" s="195" t="s">
        <v>977</v>
      </c>
      <c r="D404" s="195">
        <v>100</v>
      </c>
      <c r="E404" s="195" t="s">
        <v>1712</v>
      </c>
      <c r="F404" s="195" t="s">
        <v>1713</v>
      </c>
      <c r="G404" s="195" t="s">
        <v>1714</v>
      </c>
      <c r="H404" s="196">
        <v>20202</v>
      </c>
      <c r="I404" s="538">
        <v>480</v>
      </c>
      <c r="J404" s="449">
        <v>83101</v>
      </c>
      <c r="K404" s="450">
        <v>1003</v>
      </c>
      <c r="L404" s="451" t="s">
        <v>410</v>
      </c>
      <c r="M404" s="195" t="s">
        <v>970</v>
      </c>
      <c r="N404" s="195" t="s">
        <v>471</v>
      </c>
      <c r="O404" s="452" t="s">
        <v>961</v>
      </c>
      <c r="P404" s="195">
        <v>9337</v>
      </c>
      <c r="Q404" s="196">
        <v>2</v>
      </c>
      <c r="R404" s="195"/>
      <c r="S404" s="196">
        <v>20260101</v>
      </c>
      <c r="T404" s="196">
        <v>20260331</v>
      </c>
      <c r="U404" s="453">
        <v>67558.960000000006</v>
      </c>
      <c r="V404" s="197"/>
    </row>
    <row r="405" spans="2:22" s="194" customFormat="1">
      <c r="B405" s="195" t="s">
        <v>276</v>
      </c>
      <c r="C405" s="195" t="s">
        <v>977</v>
      </c>
      <c r="D405" s="195">
        <v>100</v>
      </c>
      <c r="E405" s="195" t="s">
        <v>1715</v>
      </c>
      <c r="F405" s="195" t="s">
        <v>1716</v>
      </c>
      <c r="G405" s="195" t="s">
        <v>1717</v>
      </c>
      <c r="H405" s="196">
        <v>20201</v>
      </c>
      <c r="I405" s="538">
        <v>480</v>
      </c>
      <c r="J405" s="449">
        <v>83101</v>
      </c>
      <c r="K405" s="450">
        <v>1003</v>
      </c>
      <c r="L405" s="451" t="s">
        <v>410</v>
      </c>
      <c r="M405" s="195" t="s">
        <v>970</v>
      </c>
      <c r="N405" s="195" t="s">
        <v>412</v>
      </c>
      <c r="O405" s="452" t="s">
        <v>961</v>
      </c>
      <c r="P405" s="195">
        <v>13756</v>
      </c>
      <c r="Q405" s="196">
        <v>2</v>
      </c>
      <c r="R405" s="195"/>
      <c r="S405" s="196">
        <v>20260101</v>
      </c>
      <c r="T405" s="196">
        <v>20260331</v>
      </c>
      <c r="U405" s="453">
        <v>29378.84</v>
      </c>
      <c r="V405" s="197"/>
    </row>
    <row r="406" spans="2:22" s="194" customFormat="1">
      <c r="B406" s="195" t="s">
        <v>276</v>
      </c>
      <c r="C406" s="195" t="s">
        <v>977</v>
      </c>
      <c r="D406" s="195">
        <v>100</v>
      </c>
      <c r="E406" s="195" t="s">
        <v>1718</v>
      </c>
      <c r="F406" s="195" t="s">
        <v>1719</v>
      </c>
      <c r="G406" s="195" t="s">
        <v>1720</v>
      </c>
      <c r="H406" s="196">
        <v>20202</v>
      </c>
      <c r="I406" s="538">
        <v>480</v>
      </c>
      <c r="J406" s="449">
        <v>83101</v>
      </c>
      <c r="K406" s="450">
        <v>1003</v>
      </c>
      <c r="L406" s="451" t="s">
        <v>410</v>
      </c>
      <c r="M406" s="195" t="s">
        <v>970</v>
      </c>
      <c r="N406" s="195" t="s">
        <v>452</v>
      </c>
      <c r="O406" s="452" t="s">
        <v>961</v>
      </c>
      <c r="P406" s="195">
        <v>9332</v>
      </c>
      <c r="Q406" s="196">
        <v>2</v>
      </c>
      <c r="R406" s="195"/>
      <c r="S406" s="196">
        <v>20260101</v>
      </c>
      <c r="T406" s="196">
        <v>20260331</v>
      </c>
      <c r="U406" s="453">
        <v>100592.76</v>
      </c>
      <c r="V406" s="197"/>
    </row>
    <row r="407" spans="2:22" s="194" customFormat="1">
      <c r="B407" s="195" t="s">
        <v>276</v>
      </c>
      <c r="C407" s="195" t="s">
        <v>977</v>
      </c>
      <c r="D407" s="195">
        <v>100</v>
      </c>
      <c r="E407" s="195" t="s">
        <v>1721</v>
      </c>
      <c r="F407" s="195" t="s">
        <v>1722</v>
      </c>
      <c r="G407" s="195" t="s">
        <v>1723</v>
      </c>
      <c r="H407" s="196">
        <v>20202</v>
      </c>
      <c r="I407" s="538">
        <v>480</v>
      </c>
      <c r="J407" s="449">
        <v>83101</v>
      </c>
      <c r="K407" s="450">
        <v>1003</v>
      </c>
      <c r="L407" s="451" t="s">
        <v>410</v>
      </c>
      <c r="M407" s="195" t="s">
        <v>970</v>
      </c>
      <c r="N407" s="195" t="s">
        <v>454</v>
      </c>
      <c r="O407" s="452" t="s">
        <v>961</v>
      </c>
      <c r="P407" s="195">
        <v>9327</v>
      </c>
      <c r="Q407" s="196">
        <v>2</v>
      </c>
      <c r="R407" s="195"/>
      <c r="S407" s="196">
        <v>20260101</v>
      </c>
      <c r="T407" s="196">
        <v>20260331</v>
      </c>
      <c r="U407" s="453">
        <v>89242.94</v>
      </c>
      <c r="V407" s="197"/>
    </row>
    <row r="408" spans="2:22" s="194" customFormat="1">
      <c r="B408" s="195" t="s">
        <v>276</v>
      </c>
      <c r="C408" s="195" t="s">
        <v>977</v>
      </c>
      <c r="D408" s="195">
        <v>100</v>
      </c>
      <c r="E408" s="195" t="s">
        <v>1724</v>
      </c>
      <c r="F408" s="195" t="s">
        <v>1725</v>
      </c>
      <c r="G408" s="195" t="s">
        <v>1726</v>
      </c>
      <c r="H408" s="196">
        <v>20201</v>
      </c>
      <c r="I408" s="538">
        <v>480</v>
      </c>
      <c r="J408" s="449">
        <v>83101</v>
      </c>
      <c r="K408" s="450">
        <v>1003</v>
      </c>
      <c r="L408" s="451" t="s">
        <v>410</v>
      </c>
      <c r="M408" s="195" t="s">
        <v>970</v>
      </c>
      <c r="N408" s="195" t="s">
        <v>412</v>
      </c>
      <c r="O408" s="452" t="s">
        <v>961</v>
      </c>
      <c r="P408" s="195">
        <v>13431</v>
      </c>
      <c r="Q408" s="196">
        <v>2</v>
      </c>
      <c r="R408" s="195"/>
      <c r="S408" s="196">
        <v>20260101</v>
      </c>
      <c r="T408" s="196">
        <v>20260331</v>
      </c>
      <c r="U408" s="453">
        <v>180154.02</v>
      </c>
      <c r="V408" s="197"/>
    </row>
    <row r="409" spans="2:22" s="194" customFormat="1">
      <c r="B409" s="195" t="s">
        <v>276</v>
      </c>
      <c r="C409" s="195" t="s">
        <v>977</v>
      </c>
      <c r="D409" s="195">
        <v>100</v>
      </c>
      <c r="E409" s="195" t="s">
        <v>1667</v>
      </c>
      <c r="F409" s="195" t="s">
        <v>1657</v>
      </c>
      <c r="G409" s="195" t="s">
        <v>1658</v>
      </c>
      <c r="H409" s="196">
        <v>20201</v>
      </c>
      <c r="I409" s="538">
        <v>480</v>
      </c>
      <c r="J409" s="449">
        <v>83101</v>
      </c>
      <c r="K409" s="450">
        <v>1003</v>
      </c>
      <c r="L409" s="451" t="s">
        <v>410</v>
      </c>
      <c r="M409" s="195" t="s">
        <v>970</v>
      </c>
      <c r="N409" s="195" t="s">
        <v>412</v>
      </c>
      <c r="O409" s="452" t="s">
        <v>961</v>
      </c>
      <c r="P409" s="195">
        <v>13430</v>
      </c>
      <c r="Q409" s="196">
        <v>2</v>
      </c>
      <c r="R409" s="195"/>
      <c r="S409" s="196">
        <v>20260101</v>
      </c>
      <c r="T409" s="196">
        <v>20260331</v>
      </c>
      <c r="U409" s="453">
        <v>185582.43</v>
      </c>
      <c r="V409" s="197"/>
    </row>
    <row r="410" spans="2:22" s="194" customFormat="1">
      <c r="B410" s="195" t="s">
        <v>276</v>
      </c>
      <c r="C410" s="195" t="s">
        <v>977</v>
      </c>
      <c r="D410" s="195">
        <v>100</v>
      </c>
      <c r="E410" s="195" t="s">
        <v>1727</v>
      </c>
      <c r="F410" s="195" t="s">
        <v>1728</v>
      </c>
      <c r="G410" s="195" t="s">
        <v>1729</v>
      </c>
      <c r="H410" s="196">
        <v>20202</v>
      </c>
      <c r="I410" s="538">
        <v>480</v>
      </c>
      <c r="J410" s="449">
        <v>83101</v>
      </c>
      <c r="K410" s="450">
        <v>1003</v>
      </c>
      <c r="L410" s="451" t="s">
        <v>410</v>
      </c>
      <c r="M410" s="195" t="s">
        <v>970</v>
      </c>
      <c r="N410" s="195" t="s">
        <v>471</v>
      </c>
      <c r="O410" s="452" t="s">
        <v>961</v>
      </c>
      <c r="P410" s="195">
        <v>9342</v>
      </c>
      <c r="Q410" s="196">
        <v>2</v>
      </c>
      <c r="R410" s="195"/>
      <c r="S410" s="196">
        <v>20260101</v>
      </c>
      <c r="T410" s="196">
        <v>20260331</v>
      </c>
      <c r="U410" s="453">
        <v>70554.45</v>
      </c>
      <c r="V410" s="197"/>
    </row>
    <row r="411" spans="2:22" s="194" customFormat="1">
      <c r="B411" s="195" t="s">
        <v>276</v>
      </c>
      <c r="C411" s="195" t="s">
        <v>977</v>
      </c>
      <c r="D411" s="195">
        <v>100</v>
      </c>
      <c r="E411" s="195" t="s">
        <v>1730</v>
      </c>
      <c r="F411" s="195" t="s">
        <v>1731</v>
      </c>
      <c r="G411" s="195" t="s">
        <v>1732</v>
      </c>
      <c r="H411" s="196">
        <v>20202</v>
      </c>
      <c r="I411" s="538">
        <v>480</v>
      </c>
      <c r="J411" s="449">
        <v>83101</v>
      </c>
      <c r="K411" s="450">
        <v>1003</v>
      </c>
      <c r="L411" s="451" t="s">
        <v>410</v>
      </c>
      <c r="M411" s="195" t="s">
        <v>970</v>
      </c>
      <c r="N411" s="195" t="s">
        <v>435</v>
      </c>
      <c r="O411" s="452" t="s">
        <v>961</v>
      </c>
      <c r="P411" s="195">
        <v>9348</v>
      </c>
      <c r="Q411" s="196">
        <v>2</v>
      </c>
      <c r="R411" s="195"/>
      <c r="S411" s="196">
        <v>20260101</v>
      </c>
      <c r="T411" s="196">
        <v>20260331</v>
      </c>
      <c r="U411" s="453">
        <v>147447.57999999999</v>
      </c>
      <c r="V411" s="197"/>
    </row>
    <row r="412" spans="2:22" s="194" customFormat="1">
      <c r="B412" s="195" t="s">
        <v>276</v>
      </c>
      <c r="C412" s="195" t="s">
        <v>977</v>
      </c>
      <c r="D412" s="195">
        <v>100</v>
      </c>
      <c r="E412" s="195" t="s">
        <v>1684</v>
      </c>
      <c r="F412" s="195" t="s">
        <v>1685</v>
      </c>
      <c r="G412" s="195" t="s">
        <v>1686</v>
      </c>
      <c r="H412" s="196">
        <v>20202</v>
      </c>
      <c r="I412" s="538">
        <v>480</v>
      </c>
      <c r="J412" s="449">
        <v>83101</v>
      </c>
      <c r="K412" s="450">
        <v>1003</v>
      </c>
      <c r="L412" s="451" t="s">
        <v>410</v>
      </c>
      <c r="M412" s="195" t="s">
        <v>970</v>
      </c>
      <c r="N412" s="195" t="s">
        <v>440</v>
      </c>
      <c r="O412" s="452" t="s">
        <v>961</v>
      </c>
      <c r="P412" s="195">
        <v>9322</v>
      </c>
      <c r="Q412" s="196">
        <v>2</v>
      </c>
      <c r="R412" s="195"/>
      <c r="S412" s="196">
        <v>20260101</v>
      </c>
      <c r="T412" s="196">
        <v>20260331</v>
      </c>
      <c r="U412" s="453">
        <v>87477.43</v>
      </c>
      <c r="V412" s="197"/>
    </row>
    <row r="413" spans="2:22" s="194" customFormat="1">
      <c r="B413" s="195" t="s">
        <v>276</v>
      </c>
      <c r="C413" s="195" t="s">
        <v>977</v>
      </c>
      <c r="D413" s="195">
        <v>100</v>
      </c>
      <c r="E413" s="195" t="s">
        <v>1962</v>
      </c>
      <c r="F413" s="195" t="s">
        <v>1734</v>
      </c>
      <c r="G413" s="195" t="s">
        <v>1735</v>
      </c>
      <c r="H413" s="196">
        <v>5405</v>
      </c>
      <c r="I413" s="538">
        <v>480</v>
      </c>
      <c r="J413" s="449">
        <v>83101</v>
      </c>
      <c r="K413" s="450">
        <v>1003</v>
      </c>
      <c r="L413" s="451" t="s">
        <v>410</v>
      </c>
      <c r="M413" s="195" t="s">
        <v>970</v>
      </c>
      <c r="N413" s="195" t="s">
        <v>501</v>
      </c>
      <c r="O413" s="452" t="s">
        <v>961</v>
      </c>
      <c r="P413" s="195">
        <v>12600</v>
      </c>
      <c r="Q413" s="196">
        <v>2</v>
      </c>
      <c r="R413" s="195"/>
      <c r="S413" s="196">
        <v>20260101</v>
      </c>
      <c r="T413" s="196">
        <v>20260331</v>
      </c>
      <c r="U413" s="453">
        <v>175992.72</v>
      </c>
      <c r="V413" s="197"/>
    </row>
    <row r="414" spans="2:22" s="194" customFormat="1">
      <c r="B414" s="195" t="s">
        <v>276</v>
      </c>
      <c r="C414" s="195" t="s">
        <v>977</v>
      </c>
      <c r="D414" s="195">
        <v>100</v>
      </c>
      <c r="E414" s="195" t="s">
        <v>1736</v>
      </c>
      <c r="F414" s="195" t="s">
        <v>1737</v>
      </c>
      <c r="G414" s="195" t="s">
        <v>1738</v>
      </c>
      <c r="H414" s="196">
        <v>20202</v>
      </c>
      <c r="I414" s="538">
        <v>480</v>
      </c>
      <c r="J414" s="449">
        <v>83101</v>
      </c>
      <c r="K414" s="450">
        <v>1003</v>
      </c>
      <c r="L414" s="451" t="s">
        <v>410</v>
      </c>
      <c r="M414" s="195" t="s">
        <v>970</v>
      </c>
      <c r="N414" s="195" t="s">
        <v>460</v>
      </c>
      <c r="O414" s="452" t="s">
        <v>961</v>
      </c>
      <c r="P414" s="195">
        <v>9335</v>
      </c>
      <c r="Q414" s="196">
        <v>2</v>
      </c>
      <c r="R414" s="195"/>
      <c r="S414" s="196">
        <v>20260101</v>
      </c>
      <c r="T414" s="196">
        <v>20260331</v>
      </c>
      <c r="U414" s="453">
        <v>113642.76</v>
      </c>
      <c r="V414" s="197"/>
    </row>
    <row r="415" spans="2:22" s="194" customFormat="1">
      <c r="B415" s="195" t="s">
        <v>276</v>
      </c>
      <c r="C415" s="195" t="s">
        <v>977</v>
      </c>
      <c r="D415" s="195">
        <v>100</v>
      </c>
      <c r="E415" s="195" t="s">
        <v>1739</v>
      </c>
      <c r="F415" s="195" t="s">
        <v>1740</v>
      </c>
      <c r="G415" s="195" t="s">
        <v>1741</v>
      </c>
      <c r="H415" s="196">
        <v>20204</v>
      </c>
      <c r="I415" s="538">
        <v>480</v>
      </c>
      <c r="J415" s="449">
        <v>83101</v>
      </c>
      <c r="K415" s="450">
        <v>1003</v>
      </c>
      <c r="L415" s="451" t="s">
        <v>410</v>
      </c>
      <c r="M415" s="195" t="s">
        <v>970</v>
      </c>
      <c r="N415" s="195" t="s">
        <v>471</v>
      </c>
      <c r="O415" s="452" t="s">
        <v>961</v>
      </c>
      <c r="P415" s="195">
        <v>7505</v>
      </c>
      <c r="Q415" s="196">
        <v>2</v>
      </c>
      <c r="R415" s="195"/>
      <c r="S415" s="196">
        <v>20260101</v>
      </c>
      <c r="T415" s="196">
        <v>20260331</v>
      </c>
      <c r="U415" s="453">
        <v>67545.42</v>
      </c>
      <c r="V415" s="197"/>
    </row>
    <row r="416" spans="2:22" s="194" customFormat="1">
      <c r="B416" s="195" t="s">
        <v>276</v>
      </c>
      <c r="C416" s="195" t="s">
        <v>977</v>
      </c>
      <c r="D416" s="195">
        <v>200</v>
      </c>
      <c r="E416" s="195" t="s">
        <v>1742</v>
      </c>
      <c r="F416" s="195" t="s">
        <v>1743</v>
      </c>
      <c r="G416" s="195" t="s">
        <v>1963</v>
      </c>
      <c r="H416" s="196">
        <v>20202</v>
      </c>
      <c r="I416" s="538">
        <v>480</v>
      </c>
      <c r="J416" s="449">
        <v>83101</v>
      </c>
      <c r="K416" s="450">
        <v>1003</v>
      </c>
      <c r="L416" s="451" t="s">
        <v>410</v>
      </c>
      <c r="M416" s="195" t="s">
        <v>970</v>
      </c>
      <c r="N416" s="195" t="s">
        <v>425</v>
      </c>
      <c r="O416" s="452" t="s">
        <v>961</v>
      </c>
      <c r="P416" s="195">
        <v>9325</v>
      </c>
      <c r="Q416" s="196">
        <v>2</v>
      </c>
      <c r="R416" s="195"/>
      <c r="S416" s="196">
        <v>20260101</v>
      </c>
      <c r="T416" s="196">
        <v>20260331</v>
      </c>
      <c r="U416" s="453">
        <v>65925.19</v>
      </c>
      <c r="V416" s="197"/>
    </row>
    <row r="417" spans="2:22" s="194" customFormat="1">
      <c r="B417" s="195" t="s">
        <v>276</v>
      </c>
      <c r="C417" s="195" t="s">
        <v>977</v>
      </c>
      <c r="D417" s="195">
        <v>100</v>
      </c>
      <c r="E417" s="195" t="s">
        <v>1745</v>
      </c>
      <c r="F417" s="195" t="s">
        <v>1746</v>
      </c>
      <c r="G417" s="195" t="s">
        <v>1747</v>
      </c>
      <c r="H417" s="196">
        <v>20201</v>
      </c>
      <c r="I417" s="538">
        <v>480</v>
      </c>
      <c r="J417" s="449">
        <v>83101</v>
      </c>
      <c r="K417" s="450">
        <v>1003</v>
      </c>
      <c r="L417" s="451" t="s">
        <v>410</v>
      </c>
      <c r="M417" s="195" t="s">
        <v>970</v>
      </c>
      <c r="N417" s="195" t="s">
        <v>412</v>
      </c>
      <c r="O417" s="452" t="s">
        <v>961</v>
      </c>
      <c r="P417" s="195">
        <v>13433</v>
      </c>
      <c r="Q417" s="196">
        <v>2</v>
      </c>
      <c r="R417" s="195"/>
      <c r="S417" s="196">
        <v>20260101</v>
      </c>
      <c r="T417" s="196">
        <v>20260331</v>
      </c>
      <c r="U417" s="453">
        <v>224919.72</v>
      </c>
      <c r="V417" s="197"/>
    </row>
    <row r="418" spans="2:22" s="194" customFormat="1">
      <c r="B418" s="195" t="s">
        <v>276</v>
      </c>
      <c r="C418" s="195" t="s">
        <v>977</v>
      </c>
      <c r="D418" s="195">
        <v>100</v>
      </c>
      <c r="E418" s="195" t="s">
        <v>1748</v>
      </c>
      <c r="F418" s="195" t="s">
        <v>1749</v>
      </c>
      <c r="G418" s="195" t="s">
        <v>1750</v>
      </c>
      <c r="H418" s="196">
        <v>20201</v>
      </c>
      <c r="I418" s="538">
        <v>480</v>
      </c>
      <c r="J418" s="449">
        <v>83101</v>
      </c>
      <c r="K418" s="450">
        <v>1003</v>
      </c>
      <c r="L418" s="451" t="s">
        <v>410</v>
      </c>
      <c r="M418" s="195" t="s">
        <v>970</v>
      </c>
      <c r="N418" s="195" t="s">
        <v>412</v>
      </c>
      <c r="O418" s="452" t="s">
        <v>961</v>
      </c>
      <c r="P418" s="195">
        <v>13641</v>
      </c>
      <c r="Q418" s="196">
        <v>2</v>
      </c>
      <c r="R418" s="195"/>
      <c r="S418" s="196">
        <v>20260101</v>
      </c>
      <c r="T418" s="196">
        <v>20260331</v>
      </c>
      <c r="U418" s="453">
        <v>117380.92</v>
      </c>
      <c r="V418" s="197"/>
    </row>
    <row r="419" spans="2:22" s="194" customFormat="1">
      <c r="B419" s="195" t="s">
        <v>276</v>
      </c>
      <c r="C419" s="195" t="s">
        <v>977</v>
      </c>
      <c r="D419" s="195">
        <v>100</v>
      </c>
      <c r="E419" s="195" t="s">
        <v>1751</v>
      </c>
      <c r="F419" s="195" t="s">
        <v>1752</v>
      </c>
      <c r="G419" s="195" t="s">
        <v>1753</v>
      </c>
      <c r="H419" s="196">
        <v>20202</v>
      </c>
      <c r="I419" s="538">
        <v>480</v>
      </c>
      <c r="J419" s="449">
        <v>83101</v>
      </c>
      <c r="K419" s="450">
        <v>1003</v>
      </c>
      <c r="L419" s="451" t="s">
        <v>410</v>
      </c>
      <c r="M419" s="195" t="s">
        <v>970</v>
      </c>
      <c r="N419" s="195" t="s">
        <v>464</v>
      </c>
      <c r="O419" s="452" t="s">
        <v>961</v>
      </c>
      <c r="P419" s="195">
        <v>12097</v>
      </c>
      <c r="Q419" s="196">
        <v>5</v>
      </c>
      <c r="R419" s="195"/>
      <c r="S419" s="196">
        <v>20260101</v>
      </c>
      <c r="T419" s="196">
        <v>20260331</v>
      </c>
      <c r="U419" s="453">
        <v>74029.75</v>
      </c>
      <c r="V419" s="197"/>
    </row>
    <row r="420" spans="2:22" s="194" customFormat="1">
      <c r="B420" s="195" t="s">
        <v>276</v>
      </c>
      <c r="C420" s="195" t="s">
        <v>977</v>
      </c>
      <c r="D420" s="195">
        <v>100</v>
      </c>
      <c r="E420" s="195" t="s">
        <v>1754</v>
      </c>
      <c r="F420" s="195" t="s">
        <v>1755</v>
      </c>
      <c r="G420" s="195" t="s">
        <v>1756</v>
      </c>
      <c r="H420" s="196">
        <v>30102</v>
      </c>
      <c r="I420" s="538">
        <v>240</v>
      </c>
      <c r="J420" s="449">
        <v>83101</v>
      </c>
      <c r="K420" s="450">
        <v>1001</v>
      </c>
      <c r="L420" s="451" t="s">
        <v>410</v>
      </c>
      <c r="M420" s="195" t="s">
        <v>970</v>
      </c>
      <c r="N420" s="195" t="s">
        <v>1291</v>
      </c>
      <c r="O420" s="452">
        <v>20</v>
      </c>
      <c r="P420" s="195">
        <v>0</v>
      </c>
      <c r="Q420" s="196">
        <v>3</v>
      </c>
      <c r="R420" s="195"/>
      <c r="S420" s="196">
        <v>20260101</v>
      </c>
      <c r="T420" s="196">
        <v>20260330</v>
      </c>
      <c r="U420" s="453">
        <v>54895.619999999995</v>
      </c>
      <c r="V420" s="197"/>
    </row>
    <row r="421" spans="2:22" s="194" customFormat="1">
      <c r="B421" s="195" t="s">
        <v>276</v>
      </c>
      <c r="C421" s="195" t="s">
        <v>977</v>
      </c>
      <c r="D421" s="195">
        <v>200</v>
      </c>
      <c r="E421" s="195" t="s">
        <v>1757</v>
      </c>
      <c r="F421" s="195" t="s">
        <v>1758</v>
      </c>
      <c r="G421" s="195" t="s">
        <v>1759</v>
      </c>
      <c r="H421" s="196">
        <v>30102</v>
      </c>
      <c r="I421" s="538">
        <v>240</v>
      </c>
      <c r="J421" s="449">
        <v>83101</v>
      </c>
      <c r="K421" s="450">
        <v>1001</v>
      </c>
      <c r="L421" s="451" t="s">
        <v>410</v>
      </c>
      <c r="M421" s="195" t="s">
        <v>970</v>
      </c>
      <c r="N421" s="195" t="s">
        <v>1027</v>
      </c>
      <c r="O421" s="452">
        <v>20</v>
      </c>
      <c r="P421" s="195">
        <v>0</v>
      </c>
      <c r="Q421" s="196">
        <v>3</v>
      </c>
      <c r="R421" s="195"/>
      <c r="S421" s="196">
        <v>20260101</v>
      </c>
      <c r="T421" s="196">
        <v>20260330</v>
      </c>
      <c r="U421" s="453">
        <v>49266.429999999993</v>
      </c>
      <c r="V421" s="197"/>
    </row>
    <row r="422" spans="2:22" s="194" customFormat="1">
      <c r="B422" s="195" t="s">
        <v>276</v>
      </c>
      <c r="C422" s="195" t="s">
        <v>977</v>
      </c>
      <c r="D422" s="195">
        <v>200</v>
      </c>
      <c r="E422" s="195" t="s">
        <v>1760</v>
      </c>
      <c r="F422" s="195" t="s">
        <v>1761</v>
      </c>
      <c r="G422" s="195" t="s">
        <v>1762</v>
      </c>
      <c r="H422" s="196">
        <v>30102</v>
      </c>
      <c r="I422" s="538">
        <v>240</v>
      </c>
      <c r="J422" s="449">
        <v>83101</v>
      </c>
      <c r="K422" s="450">
        <v>1001</v>
      </c>
      <c r="L422" s="451" t="s">
        <v>410</v>
      </c>
      <c r="M422" s="195" t="s">
        <v>970</v>
      </c>
      <c r="N422" s="195" t="s">
        <v>1027</v>
      </c>
      <c r="O422" s="452">
        <v>20</v>
      </c>
      <c r="P422" s="195">
        <v>0</v>
      </c>
      <c r="Q422" s="196">
        <v>3</v>
      </c>
      <c r="R422" s="195"/>
      <c r="S422" s="196">
        <v>20260101</v>
      </c>
      <c r="T422" s="196">
        <v>20260330</v>
      </c>
      <c r="U422" s="453">
        <v>70948.289999999994</v>
      </c>
      <c r="V422" s="197"/>
    </row>
    <row r="423" spans="2:22" s="194" customFormat="1">
      <c r="B423" s="195" t="s">
        <v>276</v>
      </c>
      <c r="C423" s="195" t="s">
        <v>977</v>
      </c>
      <c r="D423" s="195">
        <v>100</v>
      </c>
      <c r="E423" s="195" t="s">
        <v>1763</v>
      </c>
      <c r="F423" s="195" t="s">
        <v>1764</v>
      </c>
      <c r="G423" s="195" t="s">
        <v>1765</v>
      </c>
      <c r="H423" s="196">
        <v>30102</v>
      </c>
      <c r="I423" s="538">
        <v>216</v>
      </c>
      <c r="J423" s="449">
        <v>83101</v>
      </c>
      <c r="K423" s="450">
        <v>1001</v>
      </c>
      <c r="L423" s="451" t="s">
        <v>410</v>
      </c>
      <c r="M423" s="195" t="s">
        <v>970</v>
      </c>
      <c r="N423" s="195" t="s">
        <v>1027</v>
      </c>
      <c r="O423" s="452">
        <v>18</v>
      </c>
      <c r="P423" s="195">
        <v>0</v>
      </c>
      <c r="Q423" s="196">
        <v>3</v>
      </c>
      <c r="R423" s="195"/>
      <c r="S423" s="196">
        <v>20260101</v>
      </c>
      <c r="T423" s="196">
        <v>20260330</v>
      </c>
      <c r="U423" s="453">
        <v>67371.850000000006</v>
      </c>
      <c r="V423" s="197"/>
    </row>
    <row r="424" spans="2:22" s="194" customFormat="1">
      <c r="B424" s="195" t="s">
        <v>276</v>
      </c>
      <c r="C424" s="195" t="s">
        <v>977</v>
      </c>
      <c r="D424" s="195">
        <v>200</v>
      </c>
      <c r="E424" s="195" t="s">
        <v>1766</v>
      </c>
      <c r="F424" s="195" t="s">
        <v>1767</v>
      </c>
      <c r="G424" s="195" t="s">
        <v>1768</v>
      </c>
      <c r="H424" s="196">
        <v>30102</v>
      </c>
      <c r="I424" s="538">
        <v>240</v>
      </c>
      <c r="J424" s="449">
        <v>83101</v>
      </c>
      <c r="K424" s="450">
        <v>1001</v>
      </c>
      <c r="L424" s="451" t="s">
        <v>410</v>
      </c>
      <c r="M424" s="195" t="s">
        <v>970</v>
      </c>
      <c r="N424" s="195" t="s">
        <v>1027</v>
      </c>
      <c r="O424" s="452">
        <v>20</v>
      </c>
      <c r="P424" s="195">
        <v>0</v>
      </c>
      <c r="Q424" s="196">
        <v>3</v>
      </c>
      <c r="R424" s="195"/>
      <c r="S424" s="196">
        <v>20260101</v>
      </c>
      <c r="T424" s="196">
        <v>20260330</v>
      </c>
      <c r="U424" s="453">
        <v>70948.289999999994</v>
      </c>
      <c r="V424" s="197"/>
    </row>
    <row r="425" spans="2:22" s="194" customFormat="1">
      <c r="B425" s="195" t="s">
        <v>276</v>
      </c>
      <c r="C425" s="195" t="s">
        <v>977</v>
      </c>
      <c r="D425" s="195">
        <v>100</v>
      </c>
      <c r="E425" s="195" t="s">
        <v>1769</v>
      </c>
      <c r="F425" s="195" t="s">
        <v>1770</v>
      </c>
      <c r="G425" s="195" t="s">
        <v>1771</v>
      </c>
      <c r="H425" s="196">
        <v>30102</v>
      </c>
      <c r="I425" s="538">
        <v>228</v>
      </c>
      <c r="J425" s="449">
        <v>83101</v>
      </c>
      <c r="K425" s="450">
        <v>1001</v>
      </c>
      <c r="L425" s="451" t="s">
        <v>410</v>
      </c>
      <c r="M425" s="195" t="s">
        <v>970</v>
      </c>
      <c r="N425" s="195" t="s">
        <v>1027</v>
      </c>
      <c r="O425" s="452">
        <v>19</v>
      </c>
      <c r="P425" s="195">
        <v>0</v>
      </c>
      <c r="Q425" s="196">
        <v>3</v>
      </c>
      <c r="R425" s="195"/>
      <c r="S425" s="196">
        <v>20260101</v>
      </c>
      <c r="T425" s="196">
        <v>20260330</v>
      </c>
      <c r="U425" s="453">
        <v>68831.87</v>
      </c>
      <c r="V425" s="197"/>
    </row>
    <row r="426" spans="2:22" s="194" customFormat="1">
      <c r="B426" s="195" t="s">
        <v>276</v>
      </c>
      <c r="C426" s="195" t="s">
        <v>977</v>
      </c>
      <c r="D426" s="195">
        <v>100</v>
      </c>
      <c r="E426" s="195" t="s">
        <v>1772</v>
      </c>
      <c r="F426" s="195" t="s">
        <v>1773</v>
      </c>
      <c r="G426" s="195" t="s">
        <v>1774</v>
      </c>
      <c r="H426" s="196">
        <v>30102</v>
      </c>
      <c r="I426" s="538">
        <v>240</v>
      </c>
      <c r="J426" s="449">
        <v>83101</v>
      </c>
      <c r="K426" s="450">
        <v>1001</v>
      </c>
      <c r="L426" s="451" t="s">
        <v>410</v>
      </c>
      <c r="M426" s="195" t="s">
        <v>970</v>
      </c>
      <c r="N426" s="195" t="s">
        <v>1027</v>
      </c>
      <c r="O426" s="452">
        <v>20</v>
      </c>
      <c r="P426" s="195">
        <v>0</v>
      </c>
      <c r="Q426" s="196">
        <v>3</v>
      </c>
      <c r="R426" s="195"/>
      <c r="S426" s="196">
        <v>20260101</v>
      </c>
      <c r="T426" s="196">
        <v>20260330</v>
      </c>
      <c r="U426" s="453">
        <v>69774.929999999993</v>
      </c>
      <c r="V426" s="197"/>
    </row>
    <row r="427" spans="2:22" s="194" customFormat="1">
      <c r="B427" s="195" t="s">
        <v>276</v>
      </c>
      <c r="C427" s="195" t="s">
        <v>977</v>
      </c>
      <c r="D427" s="195">
        <v>100</v>
      </c>
      <c r="E427" s="195" t="s">
        <v>1775</v>
      </c>
      <c r="F427" s="195" t="s">
        <v>1776</v>
      </c>
      <c r="G427" s="195" t="s">
        <v>1777</v>
      </c>
      <c r="H427" s="196">
        <v>30102</v>
      </c>
      <c r="I427" s="538">
        <v>240</v>
      </c>
      <c r="J427" s="449">
        <v>83101</v>
      </c>
      <c r="K427" s="450">
        <v>1001</v>
      </c>
      <c r="L427" s="451" t="s">
        <v>410</v>
      </c>
      <c r="M427" s="195" t="s">
        <v>970</v>
      </c>
      <c r="N427" s="195" t="s">
        <v>1027</v>
      </c>
      <c r="O427" s="452">
        <v>20</v>
      </c>
      <c r="P427" s="195">
        <v>0</v>
      </c>
      <c r="Q427" s="196">
        <v>3</v>
      </c>
      <c r="R427" s="195"/>
      <c r="S427" s="196">
        <v>20260101</v>
      </c>
      <c r="T427" s="196">
        <v>20260330</v>
      </c>
      <c r="U427" s="453">
        <v>69229.289999999994</v>
      </c>
      <c r="V427" s="197"/>
    </row>
    <row r="428" spans="2:22" s="194" customFormat="1">
      <c r="B428" s="195" t="s">
        <v>276</v>
      </c>
      <c r="C428" s="195" t="s">
        <v>977</v>
      </c>
      <c r="D428" s="195">
        <v>100</v>
      </c>
      <c r="E428" s="195" t="s">
        <v>1778</v>
      </c>
      <c r="F428" s="195" t="s">
        <v>1779</v>
      </c>
      <c r="G428" s="195" t="s">
        <v>1780</v>
      </c>
      <c r="H428" s="196">
        <v>30102</v>
      </c>
      <c r="I428" s="538">
        <v>190</v>
      </c>
      <c r="J428" s="449">
        <v>83101</v>
      </c>
      <c r="K428" s="450">
        <v>1001</v>
      </c>
      <c r="L428" s="451" t="s">
        <v>410</v>
      </c>
      <c r="M428" s="195" t="s">
        <v>970</v>
      </c>
      <c r="N428" s="195" t="s">
        <v>1291</v>
      </c>
      <c r="O428" s="452">
        <v>19</v>
      </c>
      <c r="P428" s="195">
        <v>0</v>
      </c>
      <c r="Q428" s="196">
        <v>3</v>
      </c>
      <c r="R428" s="195"/>
      <c r="S428" s="196">
        <v>20260115</v>
      </c>
      <c r="T428" s="196">
        <v>20260330</v>
      </c>
      <c r="U428" s="453">
        <v>43662.54</v>
      </c>
      <c r="V428" s="197"/>
    </row>
    <row r="429" spans="2:22" s="194" customFormat="1">
      <c r="B429" s="195" t="s">
        <v>276</v>
      </c>
      <c r="C429" s="195" t="s">
        <v>977</v>
      </c>
      <c r="D429" s="195">
        <v>100</v>
      </c>
      <c r="E429" s="195" t="s">
        <v>1781</v>
      </c>
      <c r="F429" s="195" t="s">
        <v>1782</v>
      </c>
      <c r="G429" s="195" t="s">
        <v>1783</v>
      </c>
      <c r="H429" s="196">
        <v>30102</v>
      </c>
      <c r="I429" s="538">
        <v>240</v>
      </c>
      <c r="J429" s="449">
        <v>83101</v>
      </c>
      <c r="K429" s="450">
        <v>1001</v>
      </c>
      <c r="L429" s="451" t="s">
        <v>410</v>
      </c>
      <c r="M429" s="195" t="s">
        <v>970</v>
      </c>
      <c r="N429" s="195" t="s">
        <v>1027</v>
      </c>
      <c r="O429" s="452">
        <v>20</v>
      </c>
      <c r="P429" s="195">
        <v>0</v>
      </c>
      <c r="Q429" s="196">
        <v>3</v>
      </c>
      <c r="R429" s="195"/>
      <c r="S429" s="196">
        <v>20260101</v>
      </c>
      <c r="T429" s="196">
        <v>20260330</v>
      </c>
      <c r="U429" s="453">
        <v>70948.289999999994</v>
      </c>
      <c r="V429" s="197"/>
    </row>
    <row r="430" spans="2:22" s="194" customFormat="1">
      <c r="B430" s="195" t="s">
        <v>276</v>
      </c>
      <c r="C430" s="195" t="s">
        <v>977</v>
      </c>
      <c r="D430" s="195">
        <v>100</v>
      </c>
      <c r="E430" s="195" t="s">
        <v>1784</v>
      </c>
      <c r="F430" s="195" t="s">
        <v>1785</v>
      </c>
      <c r="G430" s="195" t="s">
        <v>1786</v>
      </c>
      <c r="H430" s="196">
        <v>30102</v>
      </c>
      <c r="I430" s="538">
        <v>240</v>
      </c>
      <c r="J430" s="449">
        <v>83101</v>
      </c>
      <c r="K430" s="450">
        <v>1001</v>
      </c>
      <c r="L430" s="451" t="s">
        <v>410</v>
      </c>
      <c r="M430" s="195" t="s">
        <v>970</v>
      </c>
      <c r="N430" s="195" t="s">
        <v>1027</v>
      </c>
      <c r="O430" s="452">
        <v>20</v>
      </c>
      <c r="P430" s="195">
        <v>0</v>
      </c>
      <c r="Q430" s="196">
        <v>3</v>
      </c>
      <c r="R430" s="195"/>
      <c r="S430" s="196">
        <v>20260101</v>
      </c>
      <c r="T430" s="196">
        <v>20260330</v>
      </c>
      <c r="U430" s="453">
        <v>70948.289999999994</v>
      </c>
      <c r="V430" s="197"/>
    </row>
    <row r="431" spans="2:22" s="194" customFormat="1">
      <c r="B431" s="195" t="s">
        <v>276</v>
      </c>
      <c r="C431" s="195" t="s">
        <v>977</v>
      </c>
      <c r="D431" s="195">
        <v>100</v>
      </c>
      <c r="E431" s="195" t="s">
        <v>1787</v>
      </c>
      <c r="F431" s="195" t="s">
        <v>1788</v>
      </c>
      <c r="G431" s="195" t="s">
        <v>1789</v>
      </c>
      <c r="H431" s="196">
        <v>30102</v>
      </c>
      <c r="I431" s="538">
        <v>240</v>
      </c>
      <c r="J431" s="449">
        <v>83101</v>
      </c>
      <c r="K431" s="450">
        <v>1001</v>
      </c>
      <c r="L431" s="451" t="s">
        <v>410</v>
      </c>
      <c r="M431" s="195" t="s">
        <v>970</v>
      </c>
      <c r="N431" s="195" t="s">
        <v>1027</v>
      </c>
      <c r="O431" s="452">
        <v>20</v>
      </c>
      <c r="P431" s="195">
        <v>0</v>
      </c>
      <c r="Q431" s="196">
        <v>3</v>
      </c>
      <c r="R431" s="195"/>
      <c r="S431" s="196">
        <v>20260101</v>
      </c>
      <c r="T431" s="196">
        <v>20260330</v>
      </c>
      <c r="U431" s="453">
        <v>70948.289999999994</v>
      </c>
      <c r="V431" s="197"/>
    </row>
    <row r="432" spans="2:22" s="194" customFormat="1">
      <c r="B432" s="195" t="s">
        <v>276</v>
      </c>
      <c r="C432" s="195" t="s">
        <v>977</v>
      </c>
      <c r="D432" s="195">
        <v>200</v>
      </c>
      <c r="E432" s="195" t="s">
        <v>1790</v>
      </c>
      <c r="F432" s="195" t="s">
        <v>1791</v>
      </c>
      <c r="G432" s="195" t="s">
        <v>1792</v>
      </c>
      <c r="H432" s="196">
        <v>30102</v>
      </c>
      <c r="I432" s="538">
        <v>19</v>
      </c>
      <c r="J432" s="449">
        <v>83101</v>
      </c>
      <c r="K432" s="450">
        <v>1001</v>
      </c>
      <c r="L432" s="451" t="s">
        <v>410</v>
      </c>
      <c r="M432" s="195" t="s">
        <v>970</v>
      </c>
      <c r="N432" s="195" t="s">
        <v>1292</v>
      </c>
      <c r="O432" s="452">
        <v>20</v>
      </c>
      <c r="P432" s="195">
        <v>0</v>
      </c>
      <c r="Q432" s="196">
        <v>3</v>
      </c>
      <c r="R432" s="195"/>
      <c r="S432" s="196">
        <v>20260101</v>
      </c>
      <c r="T432" s="196">
        <v>20260330</v>
      </c>
      <c r="U432" s="453">
        <v>4144.28</v>
      </c>
      <c r="V432" s="197"/>
    </row>
    <row r="433" spans="2:22" s="194" customFormat="1">
      <c r="B433" s="195" t="s">
        <v>276</v>
      </c>
      <c r="C433" s="195" t="s">
        <v>977</v>
      </c>
      <c r="D433" s="195">
        <v>200</v>
      </c>
      <c r="E433" s="195" t="s">
        <v>1793</v>
      </c>
      <c r="F433" s="195" t="s">
        <v>1794</v>
      </c>
      <c r="G433" s="195" t="s">
        <v>1795</v>
      </c>
      <c r="H433" s="196">
        <v>30102</v>
      </c>
      <c r="I433" s="538">
        <v>76</v>
      </c>
      <c r="J433" s="449">
        <v>83101</v>
      </c>
      <c r="K433" s="450">
        <v>1001</v>
      </c>
      <c r="L433" s="451" t="s">
        <v>410</v>
      </c>
      <c r="M433" s="195" t="s">
        <v>970</v>
      </c>
      <c r="N433" s="195" t="s">
        <v>1291</v>
      </c>
      <c r="O433" s="452">
        <v>19</v>
      </c>
      <c r="P433" s="195">
        <v>0</v>
      </c>
      <c r="Q433" s="196">
        <v>3</v>
      </c>
      <c r="R433" s="195"/>
      <c r="S433" s="196">
        <v>20260115</v>
      </c>
      <c r="T433" s="196">
        <v>20260215</v>
      </c>
      <c r="U433" s="453">
        <v>17379.86</v>
      </c>
      <c r="V433" s="197"/>
    </row>
    <row r="434" spans="2:22" s="194" customFormat="1">
      <c r="B434" s="195" t="s">
        <v>276</v>
      </c>
      <c r="C434" s="195" t="s">
        <v>977</v>
      </c>
      <c r="D434" s="195">
        <v>200</v>
      </c>
      <c r="E434" s="195" t="s">
        <v>1796</v>
      </c>
      <c r="F434" s="195" t="s">
        <v>1797</v>
      </c>
      <c r="G434" s="195" t="s">
        <v>1798</v>
      </c>
      <c r="H434" s="196">
        <v>30102</v>
      </c>
      <c r="I434" s="538">
        <v>40</v>
      </c>
      <c r="J434" s="449">
        <v>83101</v>
      </c>
      <c r="K434" s="450">
        <v>1001</v>
      </c>
      <c r="L434" s="451" t="s">
        <v>410</v>
      </c>
      <c r="M434" s="195" t="s">
        <v>970</v>
      </c>
      <c r="N434" s="195" t="s">
        <v>1291</v>
      </c>
      <c r="O434" s="452">
        <v>20</v>
      </c>
      <c r="P434" s="195">
        <v>0</v>
      </c>
      <c r="Q434" s="196">
        <v>3</v>
      </c>
      <c r="R434" s="195"/>
      <c r="S434" s="196">
        <v>20260115</v>
      </c>
      <c r="T434" s="196">
        <v>20260130</v>
      </c>
      <c r="U434" s="453">
        <v>10294.710000000001</v>
      </c>
      <c r="V434" s="197"/>
    </row>
    <row r="435" spans="2:22" s="194" customFormat="1">
      <c r="B435" s="195" t="s">
        <v>276</v>
      </c>
      <c r="C435" s="195" t="s">
        <v>977</v>
      </c>
      <c r="D435" s="195">
        <v>100</v>
      </c>
      <c r="E435" s="195" t="s">
        <v>1799</v>
      </c>
      <c r="F435" s="195" t="s">
        <v>1800</v>
      </c>
      <c r="G435" s="195" t="s">
        <v>1801</v>
      </c>
      <c r="H435" s="196">
        <v>30102</v>
      </c>
      <c r="I435" s="538">
        <v>240</v>
      </c>
      <c r="J435" s="449">
        <v>83101</v>
      </c>
      <c r="K435" s="450">
        <v>1001</v>
      </c>
      <c r="L435" s="451" t="s">
        <v>410</v>
      </c>
      <c r="M435" s="195" t="s">
        <v>970</v>
      </c>
      <c r="N435" s="195" t="s">
        <v>1027</v>
      </c>
      <c r="O435" s="452">
        <v>20</v>
      </c>
      <c r="P435" s="195">
        <v>0</v>
      </c>
      <c r="Q435" s="196">
        <v>3</v>
      </c>
      <c r="R435" s="195"/>
      <c r="S435" s="196">
        <v>20260101</v>
      </c>
      <c r="T435" s="196">
        <v>20260330</v>
      </c>
      <c r="U435" s="453">
        <v>70948.289999999994</v>
      </c>
      <c r="V435" s="197"/>
    </row>
    <row r="436" spans="2:22" s="194" customFormat="1">
      <c r="B436" s="195" t="s">
        <v>276</v>
      </c>
      <c r="C436" s="195" t="s">
        <v>977</v>
      </c>
      <c r="D436" s="195">
        <v>200</v>
      </c>
      <c r="E436" s="195" t="s">
        <v>1802</v>
      </c>
      <c r="F436" s="195" t="s">
        <v>1803</v>
      </c>
      <c r="G436" s="195" t="s">
        <v>1804</v>
      </c>
      <c r="H436" s="196">
        <v>30102</v>
      </c>
      <c r="I436" s="538">
        <v>240</v>
      </c>
      <c r="J436" s="449">
        <v>83101</v>
      </c>
      <c r="K436" s="450">
        <v>1001</v>
      </c>
      <c r="L436" s="451" t="s">
        <v>410</v>
      </c>
      <c r="M436" s="195" t="s">
        <v>970</v>
      </c>
      <c r="N436" s="195" t="s">
        <v>1027</v>
      </c>
      <c r="O436" s="452">
        <v>20</v>
      </c>
      <c r="P436" s="195">
        <v>0</v>
      </c>
      <c r="Q436" s="196">
        <v>3</v>
      </c>
      <c r="R436" s="195"/>
      <c r="S436" s="196">
        <v>20260101</v>
      </c>
      <c r="T436" s="196">
        <v>20260330</v>
      </c>
      <c r="U436" s="453">
        <v>70948.289999999994</v>
      </c>
      <c r="V436" s="197"/>
    </row>
    <row r="437" spans="2:22" s="194" customFormat="1">
      <c r="B437" s="195" t="s">
        <v>276</v>
      </c>
      <c r="C437" s="195" t="s">
        <v>977</v>
      </c>
      <c r="D437" s="195">
        <v>100</v>
      </c>
      <c r="E437" s="195" t="s">
        <v>1805</v>
      </c>
      <c r="F437" s="195" t="s">
        <v>1806</v>
      </c>
      <c r="G437" s="195" t="s">
        <v>1807</v>
      </c>
      <c r="H437" s="196">
        <v>30102</v>
      </c>
      <c r="I437" s="538">
        <v>240</v>
      </c>
      <c r="J437" s="449">
        <v>83101</v>
      </c>
      <c r="K437" s="450">
        <v>1001</v>
      </c>
      <c r="L437" s="451" t="s">
        <v>410</v>
      </c>
      <c r="M437" s="195" t="s">
        <v>970</v>
      </c>
      <c r="N437" s="195" t="s">
        <v>1027</v>
      </c>
      <c r="O437" s="452">
        <v>20</v>
      </c>
      <c r="P437" s="195">
        <v>0</v>
      </c>
      <c r="Q437" s="196">
        <v>3</v>
      </c>
      <c r="R437" s="195"/>
      <c r="S437" s="196">
        <v>20260101</v>
      </c>
      <c r="T437" s="196">
        <v>20260330</v>
      </c>
      <c r="U437" s="453">
        <v>68838.45</v>
      </c>
      <c r="V437" s="197"/>
    </row>
    <row r="438" spans="2:22" s="194" customFormat="1">
      <c r="B438" s="195" t="s">
        <v>276</v>
      </c>
      <c r="C438" s="195" t="s">
        <v>977</v>
      </c>
      <c r="D438" s="195">
        <v>200</v>
      </c>
      <c r="E438" s="195" t="s">
        <v>1808</v>
      </c>
      <c r="F438" s="195" t="s">
        <v>1809</v>
      </c>
      <c r="G438" s="195" t="s">
        <v>1810</v>
      </c>
      <c r="H438" s="196">
        <v>30102</v>
      </c>
      <c r="I438" s="538">
        <v>240</v>
      </c>
      <c r="J438" s="449">
        <v>83101</v>
      </c>
      <c r="K438" s="450">
        <v>1001</v>
      </c>
      <c r="L438" s="451" t="s">
        <v>410</v>
      </c>
      <c r="M438" s="195" t="s">
        <v>970</v>
      </c>
      <c r="N438" s="195" t="s">
        <v>1027</v>
      </c>
      <c r="O438" s="452">
        <v>20</v>
      </c>
      <c r="P438" s="195">
        <v>0</v>
      </c>
      <c r="Q438" s="196">
        <v>3</v>
      </c>
      <c r="R438" s="195"/>
      <c r="S438" s="196">
        <v>20260101</v>
      </c>
      <c r="T438" s="196">
        <v>20260330</v>
      </c>
      <c r="U438" s="453">
        <v>70557.17</v>
      </c>
      <c r="V438" s="197"/>
    </row>
    <row r="439" spans="2:22" s="194" customFormat="1">
      <c r="B439" s="195" t="s">
        <v>276</v>
      </c>
      <c r="C439" s="195" t="s">
        <v>977</v>
      </c>
      <c r="D439" s="195">
        <v>200</v>
      </c>
      <c r="E439" s="195" t="s">
        <v>1811</v>
      </c>
      <c r="F439" s="195" t="s">
        <v>1812</v>
      </c>
      <c r="G439" s="195" t="s">
        <v>1813</v>
      </c>
      <c r="H439" s="196">
        <v>30102</v>
      </c>
      <c r="I439" s="538">
        <v>240</v>
      </c>
      <c r="J439" s="449">
        <v>83101</v>
      </c>
      <c r="K439" s="450">
        <v>1001</v>
      </c>
      <c r="L439" s="451" t="s">
        <v>410</v>
      </c>
      <c r="M439" s="195" t="s">
        <v>970</v>
      </c>
      <c r="N439" s="195" t="s">
        <v>1027</v>
      </c>
      <c r="O439" s="452">
        <v>20</v>
      </c>
      <c r="P439" s="195">
        <v>0</v>
      </c>
      <c r="Q439" s="196">
        <v>3</v>
      </c>
      <c r="R439" s="195"/>
      <c r="S439" s="196">
        <v>20260101</v>
      </c>
      <c r="T439" s="196">
        <v>20260330</v>
      </c>
      <c r="U439" s="453">
        <v>70948.289999999994</v>
      </c>
      <c r="V439" s="197"/>
    </row>
    <row r="440" spans="2:22" s="194" customFormat="1">
      <c r="B440" s="195" t="s">
        <v>276</v>
      </c>
      <c r="C440" s="195" t="s">
        <v>977</v>
      </c>
      <c r="D440" s="195">
        <v>200</v>
      </c>
      <c r="E440" s="195" t="s">
        <v>1814</v>
      </c>
      <c r="F440" s="195" t="s">
        <v>1815</v>
      </c>
      <c r="G440" s="195" t="s">
        <v>1816</v>
      </c>
      <c r="H440" s="196">
        <v>30102</v>
      </c>
      <c r="I440" s="538">
        <v>240</v>
      </c>
      <c r="J440" s="449">
        <v>83101</v>
      </c>
      <c r="K440" s="450">
        <v>1001</v>
      </c>
      <c r="L440" s="451" t="s">
        <v>410</v>
      </c>
      <c r="M440" s="195" t="s">
        <v>970</v>
      </c>
      <c r="N440" s="195" t="s">
        <v>1027</v>
      </c>
      <c r="O440" s="452">
        <v>20</v>
      </c>
      <c r="P440" s="195">
        <v>0</v>
      </c>
      <c r="Q440" s="196">
        <v>3</v>
      </c>
      <c r="R440" s="195"/>
      <c r="S440" s="196">
        <v>20260101</v>
      </c>
      <c r="T440" s="196">
        <v>20260330</v>
      </c>
      <c r="U440" s="453">
        <v>70948.289999999994</v>
      </c>
      <c r="V440" s="197"/>
    </row>
    <row r="441" spans="2:22" s="194" customFormat="1">
      <c r="B441" s="195" t="s">
        <v>276</v>
      </c>
      <c r="C441" s="195" t="s">
        <v>977</v>
      </c>
      <c r="D441" s="195">
        <v>200</v>
      </c>
      <c r="E441" s="195" t="s">
        <v>1817</v>
      </c>
      <c r="F441" s="195" t="s">
        <v>1818</v>
      </c>
      <c r="G441" s="195" t="s">
        <v>1819</v>
      </c>
      <c r="H441" s="196">
        <v>30102</v>
      </c>
      <c r="I441" s="538">
        <v>240</v>
      </c>
      <c r="J441" s="449">
        <v>83101</v>
      </c>
      <c r="K441" s="450">
        <v>1001</v>
      </c>
      <c r="L441" s="451" t="s">
        <v>410</v>
      </c>
      <c r="M441" s="195" t="s">
        <v>970</v>
      </c>
      <c r="N441" s="195" t="s">
        <v>1292</v>
      </c>
      <c r="O441" s="452">
        <v>20</v>
      </c>
      <c r="P441" s="195">
        <v>0</v>
      </c>
      <c r="Q441" s="196">
        <v>3</v>
      </c>
      <c r="R441" s="195"/>
      <c r="S441" s="196">
        <v>20260101</v>
      </c>
      <c r="T441" s="196">
        <v>20260330</v>
      </c>
      <c r="U441" s="453">
        <v>65564.2</v>
      </c>
      <c r="V441" s="197"/>
    </row>
    <row r="442" spans="2:22" s="194" customFormat="1">
      <c r="B442" s="195" t="s">
        <v>276</v>
      </c>
      <c r="C442" s="195" t="s">
        <v>977</v>
      </c>
      <c r="D442" s="195">
        <v>100</v>
      </c>
      <c r="E442" s="195" t="s">
        <v>1820</v>
      </c>
      <c r="F442" s="195" t="s">
        <v>1821</v>
      </c>
      <c r="G442" s="195" t="s">
        <v>1822</v>
      </c>
      <c r="H442" s="196">
        <v>30102</v>
      </c>
      <c r="I442" s="538">
        <v>204</v>
      </c>
      <c r="J442" s="449">
        <v>83101</v>
      </c>
      <c r="K442" s="450">
        <v>1001</v>
      </c>
      <c r="L442" s="451" t="s">
        <v>410</v>
      </c>
      <c r="M442" s="195" t="s">
        <v>970</v>
      </c>
      <c r="N442" s="195" t="s">
        <v>1027</v>
      </c>
      <c r="O442" s="452">
        <v>17</v>
      </c>
      <c r="P442" s="195">
        <v>0</v>
      </c>
      <c r="Q442" s="196">
        <v>3</v>
      </c>
      <c r="R442" s="195"/>
      <c r="S442" s="196">
        <v>20260101</v>
      </c>
      <c r="T442" s="196">
        <v>20260330</v>
      </c>
      <c r="U442" s="453">
        <v>60002.22</v>
      </c>
      <c r="V442" s="197"/>
    </row>
    <row r="443" spans="2:22" s="194" customFormat="1">
      <c r="B443" s="195" t="s">
        <v>276</v>
      </c>
      <c r="C443" s="195" t="s">
        <v>977</v>
      </c>
      <c r="D443" s="195">
        <v>200</v>
      </c>
      <c r="E443" s="195" t="s">
        <v>1675</v>
      </c>
      <c r="F443" s="195" t="s">
        <v>1676</v>
      </c>
      <c r="G443" s="195" t="s">
        <v>1823</v>
      </c>
      <c r="H443" s="196">
        <v>30102</v>
      </c>
      <c r="I443" s="538">
        <v>160</v>
      </c>
      <c r="J443" s="449">
        <v>83101</v>
      </c>
      <c r="K443" s="450">
        <v>1001</v>
      </c>
      <c r="L443" s="451" t="s">
        <v>410</v>
      </c>
      <c r="M443" s="195" t="s">
        <v>970</v>
      </c>
      <c r="N443" s="195" t="s">
        <v>1292</v>
      </c>
      <c r="O443" s="452">
        <v>20</v>
      </c>
      <c r="P443" s="195">
        <v>0</v>
      </c>
      <c r="Q443" s="196">
        <v>3</v>
      </c>
      <c r="R443" s="195"/>
      <c r="S443" s="196">
        <v>20260201</v>
      </c>
      <c r="T443" s="196">
        <v>20260330</v>
      </c>
      <c r="U443" s="453">
        <v>32679.96</v>
      </c>
      <c r="V443" s="197"/>
    </row>
    <row r="444" spans="2:22" s="194" customFormat="1">
      <c r="B444" s="195" t="s">
        <v>276</v>
      </c>
      <c r="C444" s="195" t="s">
        <v>977</v>
      </c>
      <c r="D444" s="195">
        <v>100</v>
      </c>
      <c r="E444" s="195" t="s">
        <v>1824</v>
      </c>
      <c r="F444" s="195" t="s">
        <v>1825</v>
      </c>
      <c r="G444" s="195" t="s">
        <v>1826</v>
      </c>
      <c r="H444" s="196">
        <v>30102</v>
      </c>
      <c r="I444" s="538">
        <v>160</v>
      </c>
      <c r="J444" s="449">
        <v>83101</v>
      </c>
      <c r="K444" s="450">
        <v>1001</v>
      </c>
      <c r="L444" s="451" t="s">
        <v>410</v>
      </c>
      <c r="M444" s="195" t="s">
        <v>970</v>
      </c>
      <c r="N444" s="195" t="s">
        <v>1027</v>
      </c>
      <c r="O444" s="452">
        <v>16</v>
      </c>
      <c r="P444" s="195">
        <v>0</v>
      </c>
      <c r="Q444" s="196">
        <v>3</v>
      </c>
      <c r="R444" s="195"/>
      <c r="S444" s="196">
        <v>20260115</v>
      </c>
      <c r="T444" s="196">
        <v>20260330</v>
      </c>
      <c r="U444" s="453">
        <v>31387.439999999995</v>
      </c>
      <c r="V444" s="197"/>
    </row>
    <row r="445" spans="2:22" s="194" customFormat="1">
      <c r="B445" s="195" t="s">
        <v>276</v>
      </c>
      <c r="C445" s="195" t="s">
        <v>977</v>
      </c>
      <c r="D445" s="195">
        <v>100</v>
      </c>
      <c r="E445" s="195" t="s">
        <v>1827</v>
      </c>
      <c r="F445" s="195" t="s">
        <v>1828</v>
      </c>
      <c r="G445" s="195" t="s">
        <v>1829</v>
      </c>
      <c r="H445" s="196">
        <v>30102</v>
      </c>
      <c r="I445" s="538">
        <v>240</v>
      </c>
      <c r="J445" s="449">
        <v>83101</v>
      </c>
      <c r="K445" s="450">
        <v>1001</v>
      </c>
      <c r="L445" s="451" t="s">
        <v>410</v>
      </c>
      <c r="M445" s="195" t="s">
        <v>970</v>
      </c>
      <c r="N445" s="195" t="s">
        <v>1027</v>
      </c>
      <c r="O445" s="452">
        <v>20</v>
      </c>
      <c r="P445" s="195">
        <v>0</v>
      </c>
      <c r="Q445" s="196">
        <v>3</v>
      </c>
      <c r="R445" s="195"/>
      <c r="S445" s="196">
        <v>20260101</v>
      </c>
      <c r="T445" s="196">
        <v>20260330</v>
      </c>
      <c r="U445" s="453">
        <v>70948.289999999994</v>
      </c>
      <c r="V445" s="197"/>
    </row>
    <row r="446" spans="2:22" s="194" customFormat="1">
      <c r="B446" s="195" t="s">
        <v>276</v>
      </c>
      <c r="C446" s="195" t="s">
        <v>977</v>
      </c>
      <c r="D446" s="195">
        <v>100</v>
      </c>
      <c r="E446" s="195" t="s">
        <v>1830</v>
      </c>
      <c r="F446" s="195" t="s">
        <v>1831</v>
      </c>
      <c r="G446" s="195" t="s">
        <v>1832</v>
      </c>
      <c r="H446" s="196">
        <v>30102</v>
      </c>
      <c r="I446" s="538">
        <v>240</v>
      </c>
      <c r="J446" s="449">
        <v>83101</v>
      </c>
      <c r="K446" s="450">
        <v>1001</v>
      </c>
      <c r="L446" s="451" t="s">
        <v>410</v>
      </c>
      <c r="M446" s="195" t="s">
        <v>970</v>
      </c>
      <c r="N446" s="195" t="s">
        <v>1027</v>
      </c>
      <c r="O446" s="452">
        <v>20</v>
      </c>
      <c r="P446" s="195">
        <v>0</v>
      </c>
      <c r="Q446" s="196">
        <v>3</v>
      </c>
      <c r="R446" s="195"/>
      <c r="S446" s="196">
        <v>20260101</v>
      </c>
      <c r="T446" s="196">
        <v>20260330</v>
      </c>
      <c r="U446" s="453">
        <v>70948.289999999994</v>
      </c>
      <c r="V446" s="197"/>
    </row>
    <row r="447" spans="2:22" s="194" customFormat="1">
      <c r="B447" s="195" t="s">
        <v>276</v>
      </c>
      <c r="C447" s="195" t="s">
        <v>977</v>
      </c>
      <c r="D447" s="195">
        <v>100</v>
      </c>
      <c r="E447" s="195" t="s">
        <v>1833</v>
      </c>
      <c r="F447" s="195" t="s">
        <v>1834</v>
      </c>
      <c r="G447" s="195" t="s">
        <v>1835</v>
      </c>
      <c r="H447" s="196">
        <v>30102</v>
      </c>
      <c r="I447" s="538">
        <v>240</v>
      </c>
      <c r="J447" s="449">
        <v>83101</v>
      </c>
      <c r="K447" s="450">
        <v>1001</v>
      </c>
      <c r="L447" s="451" t="s">
        <v>410</v>
      </c>
      <c r="M447" s="195" t="s">
        <v>970</v>
      </c>
      <c r="N447" s="195" t="s">
        <v>1027</v>
      </c>
      <c r="O447" s="452">
        <v>20</v>
      </c>
      <c r="P447" s="195">
        <v>0</v>
      </c>
      <c r="Q447" s="196">
        <v>3</v>
      </c>
      <c r="R447" s="195"/>
      <c r="S447" s="196">
        <v>20260101</v>
      </c>
      <c r="T447" s="196">
        <v>20260330</v>
      </c>
      <c r="U447" s="453">
        <v>70948.289999999994</v>
      </c>
      <c r="V447" s="197"/>
    </row>
    <row r="448" spans="2:22" s="194" customFormat="1">
      <c r="B448" s="195" t="s">
        <v>276</v>
      </c>
      <c r="C448" s="195" t="s">
        <v>977</v>
      </c>
      <c r="D448" s="195">
        <v>100</v>
      </c>
      <c r="E448" s="195" t="s">
        <v>1836</v>
      </c>
      <c r="F448" s="195" t="s">
        <v>1837</v>
      </c>
      <c r="G448" s="195" t="s">
        <v>1838</v>
      </c>
      <c r="H448" s="196">
        <v>30102</v>
      </c>
      <c r="I448" s="538">
        <v>240</v>
      </c>
      <c r="J448" s="449">
        <v>83101</v>
      </c>
      <c r="K448" s="450">
        <v>1001</v>
      </c>
      <c r="L448" s="451" t="s">
        <v>410</v>
      </c>
      <c r="M448" s="195" t="s">
        <v>970</v>
      </c>
      <c r="N448" s="195" t="s">
        <v>1291</v>
      </c>
      <c r="O448" s="452">
        <v>20</v>
      </c>
      <c r="P448" s="195">
        <v>0</v>
      </c>
      <c r="Q448" s="196">
        <v>3</v>
      </c>
      <c r="R448" s="195"/>
      <c r="S448" s="196">
        <v>20260101</v>
      </c>
      <c r="T448" s="196">
        <v>20260330</v>
      </c>
      <c r="U448" s="453">
        <v>50148.049999999988</v>
      </c>
      <c r="V448" s="197"/>
    </row>
    <row r="449" spans="2:22" s="194" customFormat="1">
      <c r="B449" s="195" t="s">
        <v>276</v>
      </c>
      <c r="C449" s="195" t="s">
        <v>977</v>
      </c>
      <c r="D449" s="195">
        <v>100</v>
      </c>
      <c r="E449" s="195" t="s">
        <v>1839</v>
      </c>
      <c r="F449" s="195" t="s">
        <v>1840</v>
      </c>
      <c r="G449" s="195" t="s">
        <v>1841</v>
      </c>
      <c r="H449" s="196">
        <v>30102</v>
      </c>
      <c r="I449" s="538">
        <v>228</v>
      </c>
      <c r="J449" s="449">
        <v>83101</v>
      </c>
      <c r="K449" s="450">
        <v>1001</v>
      </c>
      <c r="L449" s="451" t="s">
        <v>410</v>
      </c>
      <c r="M449" s="195" t="s">
        <v>970</v>
      </c>
      <c r="N449" s="195" t="s">
        <v>1291</v>
      </c>
      <c r="O449" s="452">
        <v>19</v>
      </c>
      <c r="P449" s="195">
        <v>0</v>
      </c>
      <c r="Q449" s="196">
        <v>3</v>
      </c>
      <c r="R449" s="195"/>
      <c r="S449" s="196">
        <v>20260101</v>
      </c>
      <c r="T449" s="196">
        <v>20260330</v>
      </c>
      <c r="U449" s="453">
        <v>61836.139999999985</v>
      </c>
      <c r="V449" s="197"/>
    </row>
    <row r="450" spans="2:22" s="194" customFormat="1">
      <c r="B450" s="195" t="s">
        <v>276</v>
      </c>
      <c r="C450" s="195" t="s">
        <v>977</v>
      </c>
      <c r="D450" s="195">
        <v>100</v>
      </c>
      <c r="E450" s="195" t="s">
        <v>1842</v>
      </c>
      <c r="F450" s="195" t="s">
        <v>1843</v>
      </c>
      <c r="G450" s="195" t="s">
        <v>1844</v>
      </c>
      <c r="H450" s="196">
        <v>30102</v>
      </c>
      <c r="I450" s="538">
        <v>152</v>
      </c>
      <c r="J450" s="449">
        <v>83101</v>
      </c>
      <c r="K450" s="450">
        <v>1001</v>
      </c>
      <c r="L450" s="451" t="s">
        <v>410</v>
      </c>
      <c r="M450" s="195" t="s">
        <v>970</v>
      </c>
      <c r="N450" s="195" t="s">
        <v>1964</v>
      </c>
      <c r="O450" s="452">
        <v>17</v>
      </c>
      <c r="P450" s="195">
        <v>0</v>
      </c>
      <c r="Q450" s="196">
        <v>3</v>
      </c>
      <c r="R450" s="195"/>
      <c r="S450" s="196">
        <v>20260201</v>
      </c>
      <c r="T450" s="196">
        <v>20260330</v>
      </c>
      <c r="U450" s="453">
        <v>27350.37</v>
      </c>
      <c r="V450" s="197"/>
    </row>
    <row r="451" spans="2:22" s="194" customFormat="1">
      <c r="B451" s="195" t="s">
        <v>276</v>
      </c>
      <c r="C451" s="195" t="s">
        <v>977</v>
      </c>
      <c r="D451" s="195">
        <v>100</v>
      </c>
      <c r="E451" s="195" t="s">
        <v>1845</v>
      </c>
      <c r="F451" s="195" t="s">
        <v>1846</v>
      </c>
      <c r="G451" s="195" t="s">
        <v>1847</v>
      </c>
      <c r="H451" s="196">
        <v>30102</v>
      </c>
      <c r="I451" s="538">
        <v>240</v>
      </c>
      <c r="J451" s="449">
        <v>83101</v>
      </c>
      <c r="K451" s="450">
        <v>1001</v>
      </c>
      <c r="L451" s="451" t="s">
        <v>410</v>
      </c>
      <c r="M451" s="195" t="s">
        <v>970</v>
      </c>
      <c r="N451" s="195" t="s">
        <v>1027</v>
      </c>
      <c r="O451" s="452">
        <v>20</v>
      </c>
      <c r="P451" s="195">
        <v>0</v>
      </c>
      <c r="Q451" s="196">
        <v>3</v>
      </c>
      <c r="R451" s="195"/>
      <c r="S451" s="196">
        <v>20260101</v>
      </c>
      <c r="T451" s="196">
        <v>20260330</v>
      </c>
      <c r="U451" s="453">
        <v>70948.289999999994</v>
      </c>
      <c r="V451" s="197"/>
    </row>
    <row r="452" spans="2:22" s="194" customFormat="1">
      <c r="B452" s="195" t="s">
        <v>276</v>
      </c>
      <c r="C452" s="195" t="s">
        <v>977</v>
      </c>
      <c r="D452" s="195">
        <v>100</v>
      </c>
      <c r="E452" s="195" t="s">
        <v>1848</v>
      </c>
      <c r="F452" s="195" t="s">
        <v>1849</v>
      </c>
      <c r="G452" s="195" t="s">
        <v>1850</v>
      </c>
      <c r="H452" s="196">
        <v>30102</v>
      </c>
      <c r="I452" s="538">
        <v>240</v>
      </c>
      <c r="J452" s="449">
        <v>83101</v>
      </c>
      <c r="K452" s="450">
        <v>1001</v>
      </c>
      <c r="L452" s="451" t="s">
        <v>410</v>
      </c>
      <c r="M452" s="195" t="s">
        <v>970</v>
      </c>
      <c r="N452" s="195" t="s">
        <v>1027</v>
      </c>
      <c r="O452" s="452">
        <v>20</v>
      </c>
      <c r="P452" s="195">
        <v>0</v>
      </c>
      <c r="Q452" s="196">
        <v>3</v>
      </c>
      <c r="R452" s="195"/>
      <c r="S452" s="196">
        <v>20260101</v>
      </c>
      <c r="T452" s="196">
        <v>20260330</v>
      </c>
      <c r="U452" s="453">
        <v>70948.289999999994</v>
      </c>
      <c r="V452" s="197"/>
    </row>
    <row r="453" spans="2:22" s="194" customFormat="1">
      <c r="B453" s="195" t="s">
        <v>276</v>
      </c>
      <c r="C453" s="195" t="s">
        <v>977</v>
      </c>
      <c r="D453" s="195">
        <v>100</v>
      </c>
      <c r="E453" s="195" t="s">
        <v>1851</v>
      </c>
      <c r="F453" s="195" t="s">
        <v>1852</v>
      </c>
      <c r="G453" s="195" t="s">
        <v>1853</v>
      </c>
      <c r="H453" s="196">
        <v>30102</v>
      </c>
      <c r="I453" s="538">
        <v>240</v>
      </c>
      <c r="J453" s="449">
        <v>83101</v>
      </c>
      <c r="K453" s="450">
        <v>1001</v>
      </c>
      <c r="L453" s="451" t="s">
        <v>410</v>
      </c>
      <c r="M453" s="195" t="s">
        <v>970</v>
      </c>
      <c r="N453" s="195" t="s">
        <v>1027</v>
      </c>
      <c r="O453" s="452">
        <v>20</v>
      </c>
      <c r="P453" s="195">
        <v>0</v>
      </c>
      <c r="Q453" s="196">
        <v>3</v>
      </c>
      <c r="R453" s="195"/>
      <c r="S453" s="196">
        <v>20260101</v>
      </c>
      <c r="T453" s="196">
        <v>20260330</v>
      </c>
      <c r="U453" s="453">
        <v>70948.289999999994</v>
      </c>
      <c r="V453" s="197"/>
    </row>
    <row r="454" spans="2:22" s="194" customFormat="1">
      <c r="B454" s="195" t="s">
        <v>276</v>
      </c>
      <c r="C454" s="195" t="s">
        <v>977</v>
      </c>
      <c r="D454" s="195">
        <v>100</v>
      </c>
      <c r="E454" s="195" t="s">
        <v>1854</v>
      </c>
      <c r="F454" s="195" t="s">
        <v>1855</v>
      </c>
      <c r="G454" s="195" t="s">
        <v>1856</v>
      </c>
      <c r="H454" s="196">
        <v>30102</v>
      </c>
      <c r="I454" s="538">
        <v>216</v>
      </c>
      <c r="J454" s="449">
        <v>83101</v>
      </c>
      <c r="K454" s="450">
        <v>1001</v>
      </c>
      <c r="L454" s="451" t="s">
        <v>410</v>
      </c>
      <c r="M454" s="195" t="s">
        <v>970</v>
      </c>
      <c r="N454" s="195" t="s">
        <v>1292</v>
      </c>
      <c r="O454" s="452">
        <v>18</v>
      </c>
      <c r="P454" s="195">
        <v>0</v>
      </c>
      <c r="Q454" s="196">
        <v>3</v>
      </c>
      <c r="R454" s="195"/>
      <c r="S454" s="196">
        <v>20260101</v>
      </c>
      <c r="T454" s="196">
        <v>20260330</v>
      </c>
      <c r="U454" s="453">
        <v>62209.359999999993</v>
      </c>
      <c r="V454" s="197"/>
    </row>
    <row r="455" spans="2:22" s="194" customFormat="1">
      <c r="B455" s="195" t="s">
        <v>276</v>
      </c>
      <c r="C455" s="195" t="s">
        <v>977</v>
      </c>
      <c r="D455" s="195">
        <v>100</v>
      </c>
      <c r="E455" s="195" t="s">
        <v>1857</v>
      </c>
      <c r="F455" s="195" t="s">
        <v>1858</v>
      </c>
      <c r="G455" s="195" t="s">
        <v>1859</v>
      </c>
      <c r="H455" s="196">
        <v>30102</v>
      </c>
      <c r="I455" s="538">
        <v>240</v>
      </c>
      <c r="J455" s="449">
        <v>83101</v>
      </c>
      <c r="K455" s="450">
        <v>1001</v>
      </c>
      <c r="L455" s="451" t="s">
        <v>410</v>
      </c>
      <c r="M455" s="195" t="s">
        <v>970</v>
      </c>
      <c r="N455" s="195" t="s">
        <v>1291</v>
      </c>
      <c r="O455" s="452">
        <v>20</v>
      </c>
      <c r="P455" s="195">
        <v>0</v>
      </c>
      <c r="Q455" s="196">
        <v>3</v>
      </c>
      <c r="R455" s="195"/>
      <c r="S455" s="196">
        <v>20260101</v>
      </c>
      <c r="T455" s="196">
        <v>20260330</v>
      </c>
      <c r="U455" s="453">
        <v>61921.289999999986</v>
      </c>
      <c r="V455" s="197"/>
    </row>
    <row r="456" spans="2:22" s="194" customFormat="1">
      <c r="B456" s="195" t="s">
        <v>276</v>
      </c>
      <c r="C456" s="195" t="s">
        <v>977</v>
      </c>
      <c r="D456" s="195">
        <v>100</v>
      </c>
      <c r="E456" s="195" t="s">
        <v>1860</v>
      </c>
      <c r="F456" s="195" t="s">
        <v>1861</v>
      </c>
      <c r="G456" s="195" t="s">
        <v>1862</v>
      </c>
      <c r="H456" s="196">
        <v>30102</v>
      </c>
      <c r="I456" s="538">
        <v>204</v>
      </c>
      <c r="J456" s="449">
        <v>83101</v>
      </c>
      <c r="K456" s="450">
        <v>1001</v>
      </c>
      <c r="L456" s="451" t="s">
        <v>410</v>
      </c>
      <c r="M456" s="195" t="s">
        <v>970</v>
      </c>
      <c r="N456" s="195" t="s">
        <v>1027</v>
      </c>
      <c r="O456" s="452">
        <v>17</v>
      </c>
      <c r="P456" s="195">
        <v>0</v>
      </c>
      <c r="Q456" s="196">
        <v>3</v>
      </c>
      <c r="R456" s="195"/>
      <c r="S456" s="196">
        <v>20260101</v>
      </c>
      <c r="T456" s="196">
        <v>20260330</v>
      </c>
      <c r="U456" s="453">
        <v>66649.539999999994</v>
      </c>
      <c r="V456" s="197"/>
    </row>
    <row r="457" spans="2:22" s="194" customFormat="1">
      <c r="B457" s="195" t="s">
        <v>276</v>
      </c>
      <c r="C457" s="195" t="s">
        <v>977</v>
      </c>
      <c r="D457" s="195">
        <v>100</v>
      </c>
      <c r="E457" s="195" t="s">
        <v>1863</v>
      </c>
      <c r="F457" s="195" t="s">
        <v>1864</v>
      </c>
      <c r="G457" s="195" t="s">
        <v>1865</v>
      </c>
      <c r="H457" s="196">
        <v>30102</v>
      </c>
      <c r="I457" s="538">
        <v>155</v>
      </c>
      <c r="J457" s="449">
        <v>83101</v>
      </c>
      <c r="K457" s="450">
        <v>1001</v>
      </c>
      <c r="L457" s="451" t="s">
        <v>410</v>
      </c>
      <c r="M457" s="195" t="s">
        <v>970</v>
      </c>
      <c r="N457" s="195" t="s">
        <v>1291</v>
      </c>
      <c r="O457" s="452">
        <v>20</v>
      </c>
      <c r="P457" s="195">
        <v>0</v>
      </c>
      <c r="Q457" s="196">
        <v>3</v>
      </c>
      <c r="R457" s="195"/>
      <c r="S457" s="196">
        <v>20260115</v>
      </c>
      <c r="T457" s="196">
        <v>20260330</v>
      </c>
      <c r="U457" s="453">
        <v>44184.95</v>
      </c>
      <c r="V457" s="197"/>
    </row>
    <row r="458" spans="2:22" s="194" customFormat="1">
      <c r="B458" s="195" t="s">
        <v>276</v>
      </c>
      <c r="C458" s="195" t="s">
        <v>977</v>
      </c>
      <c r="D458" s="195">
        <v>200</v>
      </c>
      <c r="E458" s="195" t="s">
        <v>1965</v>
      </c>
      <c r="F458" s="195" t="s">
        <v>1966</v>
      </c>
      <c r="G458" s="195" t="s">
        <v>1866</v>
      </c>
      <c r="H458" s="196">
        <v>30102</v>
      </c>
      <c r="I458" s="538">
        <v>200</v>
      </c>
      <c r="J458" s="449">
        <v>83101</v>
      </c>
      <c r="K458" s="450">
        <v>1001</v>
      </c>
      <c r="L458" s="451" t="s">
        <v>410</v>
      </c>
      <c r="M458" s="195" t="s">
        <v>970</v>
      </c>
      <c r="N458" s="195" t="s">
        <v>1027</v>
      </c>
      <c r="O458" s="452">
        <v>20</v>
      </c>
      <c r="P458" s="195">
        <v>0</v>
      </c>
      <c r="Q458" s="196">
        <v>3</v>
      </c>
      <c r="R458" s="195"/>
      <c r="S458" s="196">
        <v>20260115</v>
      </c>
      <c r="T458" s="196">
        <v>20260330</v>
      </c>
      <c r="U458" s="453">
        <v>45776.7</v>
      </c>
      <c r="V458" s="197"/>
    </row>
    <row r="459" spans="2:22" s="194" customFormat="1">
      <c r="B459" s="195" t="s">
        <v>276</v>
      </c>
      <c r="C459" s="195" t="s">
        <v>977</v>
      </c>
      <c r="D459" s="195">
        <v>200</v>
      </c>
      <c r="E459" s="195" t="s">
        <v>1867</v>
      </c>
      <c r="F459" s="195" t="s">
        <v>1868</v>
      </c>
      <c r="G459" s="195" t="s">
        <v>1869</v>
      </c>
      <c r="H459" s="196">
        <v>30102</v>
      </c>
      <c r="I459" s="538">
        <v>240</v>
      </c>
      <c r="J459" s="449">
        <v>83101</v>
      </c>
      <c r="K459" s="450">
        <v>1001</v>
      </c>
      <c r="L459" s="451" t="s">
        <v>410</v>
      </c>
      <c r="M459" s="195" t="s">
        <v>970</v>
      </c>
      <c r="N459" s="195" t="s">
        <v>1027</v>
      </c>
      <c r="O459" s="452">
        <v>20</v>
      </c>
      <c r="P459" s="195">
        <v>0</v>
      </c>
      <c r="Q459" s="196">
        <v>3</v>
      </c>
      <c r="R459" s="195"/>
      <c r="S459" s="196">
        <v>20260101</v>
      </c>
      <c r="T459" s="196">
        <v>20260330</v>
      </c>
      <c r="U459" s="453">
        <v>70948.289999999994</v>
      </c>
      <c r="V459" s="197"/>
    </row>
    <row r="460" spans="2:22" s="194" customFormat="1">
      <c r="B460" s="195" t="s">
        <v>276</v>
      </c>
      <c r="C460" s="195" t="s">
        <v>977</v>
      </c>
      <c r="D460" s="195">
        <v>100</v>
      </c>
      <c r="E460" s="195" t="s">
        <v>1870</v>
      </c>
      <c r="F460" s="195" t="s">
        <v>1871</v>
      </c>
      <c r="G460" s="195" t="s">
        <v>1872</v>
      </c>
      <c r="H460" s="196">
        <v>30102</v>
      </c>
      <c r="I460" s="538">
        <v>204</v>
      </c>
      <c r="J460" s="449">
        <v>83101</v>
      </c>
      <c r="K460" s="450">
        <v>1001</v>
      </c>
      <c r="L460" s="451" t="s">
        <v>410</v>
      </c>
      <c r="M460" s="195" t="s">
        <v>970</v>
      </c>
      <c r="N460" s="195" t="s">
        <v>1027</v>
      </c>
      <c r="O460" s="452">
        <v>17</v>
      </c>
      <c r="P460" s="195">
        <v>0</v>
      </c>
      <c r="Q460" s="196">
        <v>3</v>
      </c>
      <c r="R460" s="195"/>
      <c r="S460" s="196">
        <v>20260101</v>
      </c>
      <c r="T460" s="196">
        <v>20260330</v>
      </c>
      <c r="U460" s="453">
        <v>55952.570000000007</v>
      </c>
      <c r="V460" s="197"/>
    </row>
    <row r="461" spans="2:22" s="194" customFormat="1">
      <c r="B461" s="195" t="s">
        <v>276</v>
      </c>
      <c r="C461" s="195" t="s">
        <v>977</v>
      </c>
      <c r="D461" s="195">
        <v>100</v>
      </c>
      <c r="E461" s="195" t="s">
        <v>1873</v>
      </c>
      <c r="F461" s="195" t="s">
        <v>1874</v>
      </c>
      <c r="G461" s="195" t="s">
        <v>1875</v>
      </c>
      <c r="H461" s="196">
        <v>30102</v>
      </c>
      <c r="I461" s="538">
        <v>240</v>
      </c>
      <c r="J461" s="449">
        <v>83101</v>
      </c>
      <c r="K461" s="450">
        <v>1001</v>
      </c>
      <c r="L461" s="451" t="s">
        <v>410</v>
      </c>
      <c r="M461" s="195" t="s">
        <v>970</v>
      </c>
      <c r="N461" s="195" t="s">
        <v>1027</v>
      </c>
      <c r="O461" s="452">
        <v>20</v>
      </c>
      <c r="P461" s="195">
        <v>0</v>
      </c>
      <c r="Q461" s="196">
        <v>3</v>
      </c>
      <c r="R461" s="195"/>
      <c r="S461" s="196">
        <v>20260101</v>
      </c>
      <c r="T461" s="196">
        <v>20260330</v>
      </c>
      <c r="U461" s="453">
        <v>70948.289999999994</v>
      </c>
      <c r="V461" s="197"/>
    </row>
    <row r="462" spans="2:22" s="194" customFormat="1">
      <c r="B462" s="195" t="s">
        <v>276</v>
      </c>
      <c r="C462" s="195" t="s">
        <v>977</v>
      </c>
      <c r="D462" s="195">
        <v>100</v>
      </c>
      <c r="E462" s="195" t="s">
        <v>1876</v>
      </c>
      <c r="F462" s="195" t="s">
        <v>1877</v>
      </c>
      <c r="G462" s="195" t="s">
        <v>1878</v>
      </c>
      <c r="H462" s="196">
        <v>30102</v>
      </c>
      <c r="I462" s="538">
        <v>240</v>
      </c>
      <c r="J462" s="449">
        <v>83101</v>
      </c>
      <c r="K462" s="450">
        <v>1001</v>
      </c>
      <c r="L462" s="451" t="s">
        <v>410</v>
      </c>
      <c r="M462" s="195" t="s">
        <v>970</v>
      </c>
      <c r="N462" s="195" t="s">
        <v>1027</v>
      </c>
      <c r="O462" s="452">
        <v>20</v>
      </c>
      <c r="P462" s="195">
        <v>0</v>
      </c>
      <c r="Q462" s="196">
        <v>3</v>
      </c>
      <c r="R462" s="195"/>
      <c r="S462" s="196">
        <v>20260101</v>
      </c>
      <c r="T462" s="196">
        <v>20260330</v>
      </c>
      <c r="U462" s="453">
        <v>70948.289999999994</v>
      </c>
      <c r="V462" s="197"/>
    </row>
    <row r="463" spans="2:22" s="194" customFormat="1">
      <c r="B463" s="195" t="s">
        <v>276</v>
      </c>
      <c r="C463" s="195" t="s">
        <v>977</v>
      </c>
      <c r="D463" s="195">
        <v>100</v>
      </c>
      <c r="E463" s="195" t="s">
        <v>1879</v>
      </c>
      <c r="F463" s="195" t="s">
        <v>1880</v>
      </c>
      <c r="G463" s="195" t="s">
        <v>1881</v>
      </c>
      <c r="H463" s="196">
        <v>30102</v>
      </c>
      <c r="I463" s="538">
        <v>240</v>
      </c>
      <c r="J463" s="449">
        <v>83101</v>
      </c>
      <c r="K463" s="450">
        <v>1001</v>
      </c>
      <c r="L463" s="451" t="s">
        <v>410</v>
      </c>
      <c r="M463" s="195" t="s">
        <v>970</v>
      </c>
      <c r="N463" s="195" t="s">
        <v>1027</v>
      </c>
      <c r="O463" s="452">
        <v>20</v>
      </c>
      <c r="P463" s="195">
        <v>0</v>
      </c>
      <c r="Q463" s="196">
        <v>3</v>
      </c>
      <c r="R463" s="195"/>
      <c r="S463" s="196">
        <v>20260101</v>
      </c>
      <c r="T463" s="196">
        <v>20260330</v>
      </c>
      <c r="U463" s="453">
        <v>70948.289999999994</v>
      </c>
      <c r="V463" s="197"/>
    </row>
    <row r="464" spans="2:22" s="194" customFormat="1">
      <c r="B464" s="195" t="s">
        <v>276</v>
      </c>
      <c r="C464" s="195" t="s">
        <v>977</v>
      </c>
      <c r="D464" s="195">
        <v>200</v>
      </c>
      <c r="E464" s="195" t="s">
        <v>1882</v>
      </c>
      <c r="F464" s="195" t="s">
        <v>1883</v>
      </c>
      <c r="G464" s="195" t="s">
        <v>1884</v>
      </c>
      <c r="H464" s="196">
        <v>30102</v>
      </c>
      <c r="I464" s="538">
        <v>240</v>
      </c>
      <c r="J464" s="449">
        <v>83101</v>
      </c>
      <c r="K464" s="450">
        <v>1001</v>
      </c>
      <c r="L464" s="451" t="s">
        <v>410</v>
      </c>
      <c r="M464" s="195" t="s">
        <v>970</v>
      </c>
      <c r="N464" s="195" t="s">
        <v>1027</v>
      </c>
      <c r="O464" s="452">
        <v>20</v>
      </c>
      <c r="P464" s="195">
        <v>0</v>
      </c>
      <c r="Q464" s="196">
        <v>3</v>
      </c>
      <c r="R464" s="195"/>
      <c r="S464" s="196">
        <v>20260101</v>
      </c>
      <c r="T464" s="196">
        <v>20260330</v>
      </c>
      <c r="U464" s="453">
        <v>70948.289999999994</v>
      </c>
      <c r="V464" s="197"/>
    </row>
    <row r="465" spans="2:22" s="194" customFormat="1">
      <c r="B465" s="195" t="s">
        <v>276</v>
      </c>
      <c r="C465" s="195" t="s">
        <v>977</v>
      </c>
      <c r="D465" s="195">
        <v>100</v>
      </c>
      <c r="E465" s="195" t="s">
        <v>1885</v>
      </c>
      <c r="F465" s="195" t="s">
        <v>1886</v>
      </c>
      <c r="G465" s="195" t="s">
        <v>1887</v>
      </c>
      <c r="H465" s="196">
        <v>30102</v>
      </c>
      <c r="I465" s="538">
        <v>240</v>
      </c>
      <c r="J465" s="449">
        <v>83101</v>
      </c>
      <c r="K465" s="450">
        <v>1001</v>
      </c>
      <c r="L465" s="451" t="s">
        <v>410</v>
      </c>
      <c r="M465" s="195" t="s">
        <v>970</v>
      </c>
      <c r="N465" s="195" t="s">
        <v>1291</v>
      </c>
      <c r="O465" s="452">
        <v>20</v>
      </c>
      <c r="P465" s="195">
        <v>0</v>
      </c>
      <c r="Q465" s="196">
        <v>3</v>
      </c>
      <c r="R465" s="195"/>
      <c r="S465" s="196">
        <v>20260101</v>
      </c>
      <c r="T465" s="196">
        <v>20260330</v>
      </c>
      <c r="U465" s="453">
        <v>57695.64999999998</v>
      </c>
      <c r="V465" s="197"/>
    </row>
    <row r="466" spans="2:22" s="194" customFormat="1">
      <c r="B466" s="195" t="s">
        <v>276</v>
      </c>
      <c r="C466" s="195" t="s">
        <v>977</v>
      </c>
      <c r="D466" s="195">
        <v>200</v>
      </c>
      <c r="E466" s="195" t="s">
        <v>1888</v>
      </c>
      <c r="F466" s="195" t="s">
        <v>1889</v>
      </c>
      <c r="G466" s="195" t="s">
        <v>1890</v>
      </c>
      <c r="H466" s="196">
        <v>30102</v>
      </c>
      <c r="I466" s="538">
        <v>240</v>
      </c>
      <c r="J466" s="449">
        <v>83101</v>
      </c>
      <c r="K466" s="450">
        <v>1001</v>
      </c>
      <c r="L466" s="451" t="s">
        <v>410</v>
      </c>
      <c r="M466" s="195" t="s">
        <v>970</v>
      </c>
      <c r="N466" s="195" t="s">
        <v>1027</v>
      </c>
      <c r="O466" s="452">
        <v>20</v>
      </c>
      <c r="P466" s="195">
        <v>0</v>
      </c>
      <c r="Q466" s="196">
        <v>3</v>
      </c>
      <c r="R466" s="195"/>
      <c r="S466" s="196">
        <v>20260101</v>
      </c>
      <c r="T466" s="196">
        <v>20260330</v>
      </c>
      <c r="U466" s="453">
        <v>68458.399999999994</v>
      </c>
      <c r="V466" s="197"/>
    </row>
    <row r="467" spans="2:22" s="194" customFormat="1">
      <c r="B467" s="195" t="s">
        <v>276</v>
      </c>
      <c r="C467" s="195" t="s">
        <v>977</v>
      </c>
      <c r="D467" s="195">
        <v>200</v>
      </c>
      <c r="E467" s="195" t="s">
        <v>1891</v>
      </c>
      <c r="F467" s="195" t="s">
        <v>1892</v>
      </c>
      <c r="G467" s="195" t="s">
        <v>1893</v>
      </c>
      <c r="H467" s="196">
        <v>30102</v>
      </c>
      <c r="I467" s="538">
        <v>240</v>
      </c>
      <c r="J467" s="449">
        <v>83101</v>
      </c>
      <c r="K467" s="450">
        <v>1001</v>
      </c>
      <c r="L467" s="451" t="s">
        <v>410</v>
      </c>
      <c r="M467" s="195" t="s">
        <v>970</v>
      </c>
      <c r="N467" s="195" t="s">
        <v>1027</v>
      </c>
      <c r="O467" s="452">
        <v>20</v>
      </c>
      <c r="P467" s="195">
        <v>0</v>
      </c>
      <c r="Q467" s="196">
        <v>3</v>
      </c>
      <c r="R467" s="195"/>
      <c r="S467" s="196">
        <v>20260101</v>
      </c>
      <c r="T467" s="196">
        <v>20260330</v>
      </c>
      <c r="U467" s="453">
        <v>70625.929999999993</v>
      </c>
      <c r="V467" s="197"/>
    </row>
    <row r="468" spans="2:22" s="194" customFormat="1">
      <c r="B468" s="195" t="s">
        <v>276</v>
      </c>
      <c r="C468" s="195" t="s">
        <v>977</v>
      </c>
      <c r="D468" s="195">
        <v>200</v>
      </c>
      <c r="E468" s="195" t="s">
        <v>1894</v>
      </c>
      <c r="F468" s="195" t="s">
        <v>1895</v>
      </c>
      <c r="G468" s="195" t="s">
        <v>1896</v>
      </c>
      <c r="H468" s="196">
        <v>30102</v>
      </c>
      <c r="I468" s="538">
        <v>240</v>
      </c>
      <c r="J468" s="449">
        <v>83101</v>
      </c>
      <c r="K468" s="450">
        <v>1001</v>
      </c>
      <c r="L468" s="451" t="s">
        <v>410</v>
      </c>
      <c r="M468" s="195" t="s">
        <v>970</v>
      </c>
      <c r="N468" s="195" t="s">
        <v>1291</v>
      </c>
      <c r="O468" s="452">
        <v>20</v>
      </c>
      <c r="P468" s="195">
        <v>0</v>
      </c>
      <c r="Q468" s="196">
        <v>3</v>
      </c>
      <c r="R468" s="195"/>
      <c r="S468" s="196">
        <v>20260101</v>
      </c>
      <c r="T468" s="196">
        <v>20260330</v>
      </c>
      <c r="U468" s="453">
        <v>54811.710000000006</v>
      </c>
      <c r="V468" s="197"/>
    </row>
    <row r="469" spans="2:22" s="194" customFormat="1">
      <c r="B469" s="195" t="s">
        <v>276</v>
      </c>
      <c r="C469" s="195" t="s">
        <v>977</v>
      </c>
      <c r="D469" s="195">
        <v>100</v>
      </c>
      <c r="E469" s="195" t="s">
        <v>1897</v>
      </c>
      <c r="F469" s="195" t="s">
        <v>1898</v>
      </c>
      <c r="G469" s="195" t="s">
        <v>1899</v>
      </c>
      <c r="H469" s="196">
        <v>30102</v>
      </c>
      <c r="I469" s="538">
        <v>240</v>
      </c>
      <c r="J469" s="449">
        <v>83101</v>
      </c>
      <c r="K469" s="450">
        <v>1001</v>
      </c>
      <c r="L469" s="451" t="s">
        <v>410</v>
      </c>
      <c r="M469" s="195" t="s">
        <v>970</v>
      </c>
      <c r="N469" s="195" t="s">
        <v>1027</v>
      </c>
      <c r="O469" s="452">
        <v>20</v>
      </c>
      <c r="P469" s="195">
        <v>0</v>
      </c>
      <c r="Q469" s="196">
        <v>3</v>
      </c>
      <c r="R469" s="195"/>
      <c r="S469" s="196">
        <v>20260101</v>
      </c>
      <c r="T469" s="196">
        <v>20260330</v>
      </c>
      <c r="U469" s="453">
        <v>70948.289999999994</v>
      </c>
      <c r="V469" s="197"/>
    </row>
    <row r="470" spans="2:22" s="194" customFormat="1">
      <c r="B470" s="195" t="s">
        <v>276</v>
      </c>
      <c r="C470" s="195" t="s">
        <v>977</v>
      </c>
      <c r="D470" s="195">
        <v>200</v>
      </c>
      <c r="E470" s="195" t="s">
        <v>1900</v>
      </c>
      <c r="F470" s="195" t="s">
        <v>1901</v>
      </c>
      <c r="G470" s="195" t="s">
        <v>1902</v>
      </c>
      <c r="H470" s="196">
        <v>30102</v>
      </c>
      <c r="I470" s="538">
        <v>240</v>
      </c>
      <c r="J470" s="449">
        <v>83101</v>
      </c>
      <c r="K470" s="450">
        <v>1001</v>
      </c>
      <c r="L470" s="451" t="s">
        <v>410</v>
      </c>
      <c r="M470" s="195" t="s">
        <v>970</v>
      </c>
      <c r="N470" s="195" t="s">
        <v>1291</v>
      </c>
      <c r="O470" s="452">
        <v>20</v>
      </c>
      <c r="P470" s="195">
        <v>0</v>
      </c>
      <c r="Q470" s="196">
        <v>3</v>
      </c>
      <c r="R470" s="195"/>
      <c r="S470" s="196">
        <v>20260101</v>
      </c>
      <c r="T470" s="196">
        <v>20260330</v>
      </c>
      <c r="U470" s="453">
        <v>62314.009999999995</v>
      </c>
      <c r="V470" s="197"/>
    </row>
    <row r="471" spans="2:22" s="194" customFormat="1">
      <c r="B471" s="195" t="s">
        <v>276</v>
      </c>
      <c r="C471" s="195" t="s">
        <v>977</v>
      </c>
      <c r="D471" s="195">
        <v>200</v>
      </c>
      <c r="E471" s="195" t="s">
        <v>1903</v>
      </c>
      <c r="F471" s="195" t="s">
        <v>1904</v>
      </c>
      <c r="G471" s="195" t="s">
        <v>1905</v>
      </c>
      <c r="H471" s="196">
        <v>30102</v>
      </c>
      <c r="I471" s="538">
        <v>240</v>
      </c>
      <c r="J471" s="449">
        <v>83101</v>
      </c>
      <c r="K471" s="450">
        <v>1001</v>
      </c>
      <c r="L471" s="451" t="s">
        <v>410</v>
      </c>
      <c r="M471" s="195" t="s">
        <v>970</v>
      </c>
      <c r="N471" s="195" t="s">
        <v>1027</v>
      </c>
      <c r="O471" s="452">
        <v>20</v>
      </c>
      <c r="P471" s="195">
        <v>0</v>
      </c>
      <c r="Q471" s="196">
        <v>3</v>
      </c>
      <c r="R471" s="195"/>
      <c r="S471" s="196">
        <v>20260101</v>
      </c>
      <c r="T471" s="196">
        <v>20260330</v>
      </c>
      <c r="U471" s="453">
        <v>70948.289999999994</v>
      </c>
      <c r="V471" s="197"/>
    </row>
    <row r="472" spans="2:22" s="194" customFormat="1">
      <c r="B472" s="195" t="s">
        <v>276</v>
      </c>
      <c r="C472" s="195" t="s">
        <v>977</v>
      </c>
      <c r="D472" s="195">
        <v>200</v>
      </c>
      <c r="E472" s="195" t="s">
        <v>1906</v>
      </c>
      <c r="F472" s="195" t="s">
        <v>1907</v>
      </c>
      <c r="G472" s="195" t="s">
        <v>1908</v>
      </c>
      <c r="H472" s="196">
        <v>30102</v>
      </c>
      <c r="I472" s="538">
        <v>40</v>
      </c>
      <c r="J472" s="449">
        <v>83101</v>
      </c>
      <c r="K472" s="450">
        <v>1001</v>
      </c>
      <c r="L472" s="451" t="s">
        <v>410</v>
      </c>
      <c r="M472" s="195" t="s">
        <v>970</v>
      </c>
      <c r="N472" s="195" t="s">
        <v>1291</v>
      </c>
      <c r="O472" s="452">
        <v>20</v>
      </c>
      <c r="P472" s="195">
        <v>0</v>
      </c>
      <c r="Q472" s="196">
        <v>3</v>
      </c>
      <c r="R472" s="195"/>
      <c r="S472" s="196">
        <v>20260115</v>
      </c>
      <c r="T472" s="196">
        <v>20260130</v>
      </c>
      <c r="U472" s="453">
        <v>11442.390000000001</v>
      </c>
      <c r="V472" s="197"/>
    </row>
    <row r="473" spans="2:22" s="194" customFormat="1">
      <c r="B473" s="195" t="s">
        <v>276</v>
      </c>
      <c r="C473" s="195" t="s">
        <v>977</v>
      </c>
      <c r="D473" s="195">
        <v>200</v>
      </c>
      <c r="E473" s="195" t="s">
        <v>1909</v>
      </c>
      <c r="F473" s="195" t="s">
        <v>1910</v>
      </c>
      <c r="G473" s="195" t="s">
        <v>1911</v>
      </c>
      <c r="H473" s="196">
        <v>30102</v>
      </c>
      <c r="I473" s="538">
        <v>228</v>
      </c>
      <c r="J473" s="449">
        <v>83101</v>
      </c>
      <c r="K473" s="450">
        <v>1001</v>
      </c>
      <c r="L473" s="451" t="s">
        <v>410</v>
      </c>
      <c r="M473" s="195" t="s">
        <v>970</v>
      </c>
      <c r="N473" s="195" t="s">
        <v>1027</v>
      </c>
      <c r="O473" s="452">
        <v>19</v>
      </c>
      <c r="P473" s="195">
        <v>0</v>
      </c>
      <c r="Q473" s="196">
        <v>3</v>
      </c>
      <c r="R473" s="195"/>
      <c r="S473" s="196">
        <v>20260101</v>
      </c>
      <c r="T473" s="196">
        <v>20260330</v>
      </c>
      <c r="U473" s="453">
        <v>63124.250000000007</v>
      </c>
      <c r="V473" s="197"/>
    </row>
    <row r="474" spans="2:22" s="194" customFormat="1">
      <c r="B474" s="195" t="s">
        <v>276</v>
      </c>
      <c r="C474" s="195" t="s">
        <v>977</v>
      </c>
      <c r="D474" s="195">
        <v>200</v>
      </c>
      <c r="E474" s="195" t="s">
        <v>1912</v>
      </c>
      <c r="F474" s="195" t="s">
        <v>1913</v>
      </c>
      <c r="G474" s="195" t="s">
        <v>1914</v>
      </c>
      <c r="H474" s="196">
        <v>30102</v>
      </c>
      <c r="I474" s="538">
        <v>240</v>
      </c>
      <c r="J474" s="449">
        <v>83101</v>
      </c>
      <c r="K474" s="450">
        <v>1001</v>
      </c>
      <c r="L474" s="451" t="s">
        <v>410</v>
      </c>
      <c r="M474" s="195" t="s">
        <v>970</v>
      </c>
      <c r="N474" s="195" t="s">
        <v>1027</v>
      </c>
      <c r="O474" s="452">
        <v>20</v>
      </c>
      <c r="P474" s="195">
        <v>0</v>
      </c>
      <c r="Q474" s="196">
        <v>3</v>
      </c>
      <c r="R474" s="195"/>
      <c r="S474" s="196">
        <v>20260101</v>
      </c>
      <c r="T474" s="196">
        <v>20260330</v>
      </c>
      <c r="U474" s="453">
        <v>70948.289999999994</v>
      </c>
      <c r="V474" s="197"/>
    </row>
    <row r="475" spans="2:22" s="194" customFormat="1">
      <c r="B475" s="195" t="s">
        <v>276</v>
      </c>
      <c r="C475" s="195" t="s">
        <v>977</v>
      </c>
      <c r="D475" s="195">
        <v>200</v>
      </c>
      <c r="E475" s="195" t="s">
        <v>1915</v>
      </c>
      <c r="F475" s="195" t="s">
        <v>1916</v>
      </c>
      <c r="G475" s="195" t="s">
        <v>1917</v>
      </c>
      <c r="H475" s="196">
        <v>30102</v>
      </c>
      <c r="I475" s="538">
        <v>120</v>
      </c>
      <c r="J475" s="449">
        <v>83101</v>
      </c>
      <c r="K475" s="450">
        <v>1001</v>
      </c>
      <c r="L475" s="451" t="s">
        <v>410</v>
      </c>
      <c r="M475" s="195" t="s">
        <v>970</v>
      </c>
      <c r="N475" s="195" t="s">
        <v>1027</v>
      </c>
      <c r="O475" s="452">
        <v>10</v>
      </c>
      <c r="P475" s="195">
        <v>0</v>
      </c>
      <c r="Q475" s="196">
        <v>3</v>
      </c>
      <c r="R475" s="195"/>
      <c r="S475" s="196">
        <v>20260101</v>
      </c>
      <c r="T475" s="196">
        <v>20260330</v>
      </c>
      <c r="U475" s="453">
        <v>53170.990000000005</v>
      </c>
      <c r="V475" s="197"/>
    </row>
    <row r="476" spans="2:22" s="194" customFormat="1">
      <c r="B476" s="195" t="s">
        <v>276</v>
      </c>
      <c r="C476" s="195" t="s">
        <v>977</v>
      </c>
      <c r="D476" s="195">
        <v>200</v>
      </c>
      <c r="E476" s="195" t="s">
        <v>1918</v>
      </c>
      <c r="F476" s="195" t="s">
        <v>1919</v>
      </c>
      <c r="G476" s="195" t="s">
        <v>1967</v>
      </c>
      <c r="H476" s="196">
        <v>30102</v>
      </c>
      <c r="I476" s="538">
        <v>200</v>
      </c>
      <c r="J476" s="449">
        <v>83101</v>
      </c>
      <c r="K476" s="450">
        <v>1001</v>
      </c>
      <c r="L476" s="451" t="s">
        <v>410</v>
      </c>
      <c r="M476" s="195" t="s">
        <v>970</v>
      </c>
      <c r="N476" s="195" t="s">
        <v>1291</v>
      </c>
      <c r="O476" s="452">
        <v>20</v>
      </c>
      <c r="P476" s="195">
        <v>0</v>
      </c>
      <c r="Q476" s="196">
        <v>3</v>
      </c>
      <c r="R476" s="195"/>
      <c r="S476" s="196">
        <v>20260115</v>
      </c>
      <c r="T476" s="196">
        <v>20260330</v>
      </c>
      <c r="U476" s="453">
        <v>41212.6</v>
      </c>
      <c r="V476" s="197"/>
    </row>
    <row r="477" spans="2:22" s="194" customFormat="1">
      <c r="B477" s="182" t="s">
        <v>276</v>
      </c>
      <c r="C477" s="182" t="s">
        <v>977</v>
      </c>
      <c r="D477" s="182">
        <v>200</v>
      </c>
      <c r="E477" s="183" t="s">
        <v>1921</v>
      </c>
      <c r="F477" s="183" t="s">
        <v>1922</v>
      </c>
      <c r="G477" s="184" t="s">
        <v>1923</v>
      </c>
      <c r="H477" s="185">
        <v>30102</v>
      </c>
      <c r="I477" s="181">
        <v>228</v>
      </c>
      <c r="J477" s="181">
        <v>83101</v>
      </c>
      <c r="K477" s="181">
        <v>1001</v>
      </c>
      <c r="L477" s="219" t="s">
        <v>410</v>
      </c>
      <c r="M477" s="195" t="s">
        <v>970</v>
      </c>
      <c r="N477" s="195" t="s">
        <v>1292</v>
      </c>
      <c r="O477" s="181">
        <v>19</v>
      </c>
      <c r="P477" s="195">
        <v>0</v>
      </c>
      <c r="Q477" s="196">
        <v>3</v>
      </c>
      <c r="R477" s="195"/>
      <c r="S477" s="181">
        <v>20260101</v>
      </c>
      <c r="T477" s="181">
        <v>20260330</v>
      </c>
      <c r="U477" s="448">
        <v>62852.19</v>
      </c>
      <c r="V477" s="197"/>
    </row>
    <row r="478" spans="2:22" s="194" customFormat="1">
      <c r="B478" s="182" t="s">
        <v>276</v>
      </c>
      <c r="C478" s="182" t="s">
        <v>977</v>
      </c>
      <c r="D478" s="182">
        <v>100</v>
      </c>
      <c r="E478" s="182" t="s">
        <v>1924</v>
      </c>
      <c r="F478" s="182" t="s">
        <v>1925</v>
      </c>
      <c r="G478" s="184" t="s">
        <v>1926</v>
      </c>
      <c r="H478" s="185">
        <v>30102</v>
      </c>
      <c r="I478" s="181">
        <v>240</v>
      </c>
      <c r="J478" s="181">
        <v>83101</v>
      </c>
      <c r="K478" s="181">
        <v>1001</v>
      </c>
      <c r="L478" s="219" t="s">
        <v>410</v>
      </c>
      <c r="M478" s="195" t="s">
        <v>970</v>
      </c>
      <c r="N478" s="195" t="s">
        <v>1027</v>
      </c>
      <c r="O478" s="181">
        <v>20</v>
      </c>
      <c r="P478" s="195">
        <v>0</v>
      </c>
      <c r="Q478" s="196">
        <v>3</v>
      </c>
      <c r="R478" s="195"/>
      <c r="S478" s="181">
        <v>20260101</v>
      </c>
      <c r="T478" s="181">
        <v>20260330</v>
      </c>
      <c r="U478" s="448">
        <v>69222.990000000005</v>
      </c>
      <c r="V478" s="197"/>
    </row>
    <row r="479" spans="2:22" s="194" customFormat="1">
      <c r="B479" s="182" t="s">
        <v>276</v>
      </c>
      <c r="C479" s="182" t="s">
        <v>977</v>
      </c>
      <c r="D479" s="182">
        <v>100</v>
      </c>
      <c r="E479" s="183" t="s">
        <v>1927</v>
      </c>
      <c r="F479" s="183" t="s">
        <v>1928</v>
      </c>
      <c r="G479" s="184" t="s">
        <v>1929</v>
      </c>
      <c r="H479" s="185">
        <v>30102</v>
      </c>
      <c r="I479" s="181">
        <v>240</v>
      </c>
      <c r="J479" s="181">
        <v>83101</v>
      </c>
      <c r="K479" s="181">
        <v>1001</v>
      </c>
      <c r="L479" s="219" t="s">
        <v>410</v>
      </c>
      <c r="M479" s="195" t="s">
        <v>970</v>
      </c>
      <c r="N479" s="195" t="s">
        <v>1291</v>
      </c>
      <c r="O479" s="181">
        <v>20</v>
      </c>
      <c r="P479" s="195">
        <v>0</v>
      </c>
      <c r="Q479" s="196">
        <v>3</v>
      </c>
      <c r="R479" s="195"/>
      <c r="S479" s="181">
        <v>20260101</v>
      </c>
      <c r="T479" s="181">
        <v>20260330</v>
      </c>
      <c r="U479" s="448">
        <v>57695.64999999998</v>
      </c>
      <c r="V479" s="197"/>
    </row>
    <row r="480" spans="2:22" s="194" customFormat="1">
      <c r="B480" s="182" t="s">
        <v>276</v>
      </c>
      <c r="C480" s="182" t="s">
        <v>977</v>
      </c>
      <c r="D480" s="182">
        <v>200</v>
      </c>
      <c r="E480" s="183" t="s">
        <v>1930</v>
      </c>
      <c r="F480" s="183" t="s">
        <v>1931</v>
      </c>
      <c r="G480" s="184" t="s">
        <v>1932</v>
      </c>
      <c r="H480" s="185">
        <v>30102</v>
      </c>
      <c r="I480" s="181">
        <v>240</v>
      </c>
      <c r="J480" s="181">
        <v>83101</v>
      </c>
      <c r="K480" s="181">
        <v>1001</v>
      </c>
      <c r="L480" s="219" t="s">
        <v>410</v>
      </c>
      <c r="M480" s="195" t="s">
        <v>970</v>
      </c>
      <c r="N480" s="195" t="s">
        <v>1292</v>
      </c>
      <c r="O480" s="181">
        <v>20</v>
      </c>
      <c r="P480" s="195">
        <v>0</v>
      </c>
      <c r="Q480" s="196">
        <v>3</v>
      </c>
      <c r="R480" s="195"/>
      <c r="S480" s="181">
        <v>20260101</v>
      </c>
      <c r="T480" s="181">
        <v>20260330</v>
      </c>
      <c r="U480" s="448">
        <v>70948.289999999994</v>
      </c>
      <c r="V480" s="197"/>
    </row>
    <row r="481" spans="2:22" s="194" customFormat="1">
      <c r="B481" s="182" t="s">
        <v>276</v>
      </c>
      <c r="C481" s="182" t="s">
        <v>977</v>
      </c>
      <c r="D481" s="182">
        <v>200</v>
      </c>
      <c r="E481" s="183" t="s">
        <v>1933</v>
      </c>
      <c r="F481" s="183" t="s">
        <v>1934</v>
      </c>
      <c r="G481" s="184" t="s">
        <v>1935</v>
      </c>
      <c r="H481" s="185">
        <v>30102</v>
      </c>
      <c r="I481" s="181">
        <v>120</v>
      </c>
      <c r="J481" s="181">
        <v>83101</v>
      </c>
      <c r="K481" s="181">
        <v>1001</v>
      </c>
      <c r="L481" s="219" t="s">
        <v>410</v>
      </c>
      <c r="M481" s="195" t="s">
        <v>970</v>
      </c>
      <c r="N481" s="195" t="s">
        <v>1291</v>
      </c>
      <c r="O481" s="181">
        <v>10</v>
      </c>
      <c r="P481" s="195">
        <v>0</v>
      </c>
      <c r="Q481" s="196">
        <v>3</v>
      </c>
      <c r="R481" s="195"/>
      <c r="S481" s="181">
        <v>20260101</v>
      </c>
      <c r="T481" s="181">
        <v>20260330</v>
      </c>
      <c r="U481" s="448">
        <v>46022.539999999986</v>
      </c>
      <c r="V481" s="197"/>
    </row>
    <row r="482" spans="2:22" s="194" customFormat="1">
      <c r="B482" s="195" t="s">
        <v>276</v>
      </c>
      <c r="C482" s="195" t="s">
        <v>977</v>
      </c>
      <c r="D482" s="195">
        <v>100</v>
      </c>
      <c r="E482" s="195" t="s">
        <v>1936</v>
      </c>
      <c r="F482" s="195" t="s">
        <v>1937</v>
      </c>
      <c r="G482" s="195" t="s">
        <v>1938</v>
      </c>
      <c r="H482" s="196">
        <v>30102</v>
      </c>
      <c r="I482" s="538">
        <v>240</v>
      </c>
      <c r="J482" s="449">
        <v>83101</v>
      </c>
      <c r="K482" s="450">
        <v>1001</v>
      </c>
      <c r="L482" s="451" t="s">
        <v>410</v>
      </c>
      <c r="M482" s="195" t="s">
        <v>970</v>
      </c>
      <c r="N482" s="195" t="s">
        <v>1027</v>
      </c>
      <c r="O482" s="452">
        <v>20</v>
      </c>
      <c r="P482" s="195">
        <v>0</v>
      </c>
      <c r="Q482" s="196">
        <v>3</v>
      </c>
      <c r="R482" s="195"/>
      <c r="S482" s="196">
        <v>20260101</v>
      </c>
      <c r="T482" s="196">
        <v>20260330</v>
      </c>
      <c r="U482" s="455">
        <v>70948.289999999994</v>
      </c>
      <c r="V482" s="197"/>
    </row>
    <row r="483" spans="2:22" s="194" customFormat="1">
      <c r="B483" s="456" t="s">
        <v>276</v>
      </c>
      <c r="C483" s="195" t="s">
        <v>977</v>
      </c>
      <c r="D483" s="195">
        <v>200</v>
      </c>
      <c r="E483" s="195" t="s">
        <v>1939</v>
      </c>
      <c r="F483" s="195" t="s">
        <v>1940</v>
      </c>
      <c r="G483" s="195" t="s">
        <v>1941</v>
      </c>
      <c r="H483" s="196">
        <v>30102</v>
      </c>
      <c r="I483" s="538">
        <v>240</v>
      </c>
      <c r="J483" s="449">
        <v>83101</v>
      </c>
      <c r="K483" s="450">
        <v>1001</v>
      </c>
      <c r="L483" s="451" t="s">
        <v>410</v>
      </c>
      <c r="M483" s="195" t="s">
        <v>970</v>
      </c>
      <c r="N483" s="195" t="s">
        <v>1027</v>
      </c>
      <c r="O483" s="452">
        <v>20</v>
      </c>
      <c r="P483" s="195">
        <v>0</v>
      </c>
      <c r="Q483" s="196">
        <v>3</v>
      </c>
      <c r="R483" s="195"/>
      <c r="S483" s="196">
        <v>20260101</v>
      </c>
      <c r="T483" s="196">
        <v>20260330</v>
      </c>
      <c r="U483" s="455">
        <v>70411.039999999994</v>
      </c>
      <c r="V483" s="457"/>
    </row>
    <row r="484" spans="2:22" s="194" customFormat="1">
      <c r="B484" s="456" t="s">
        <v>276</v>
      </c>
      <c r="C484" s="195" t="s">
        <v>977</v>
      </c>
      <c r="D484" s="195">
        <v>200</v>
      </c>
      <c r="E484" s="195" t="s">
        <v>1942</v>
      </c>
      <c r="F484" s="195" t="s">
        <v>1943</v>
      </c>
      <c r="G484" s="195" t="s">
        <v>1944</v>
      </c>
      <c r="H484" s="196">
        <v>30102</v>
      </c>
      <c r="I484" s="538">
        <v>240</v>
      </c>
      <c r="J484" s="449">
        <v>83101</v>
      </c>
      <c r="K484" s="450">
        <v>1001</v>
      </c>
      <c r="L484" s="451" t="s">
        <v>410</v>
      </c>
      <c r="M484" s="195" t="s">
        <v>970</v>
      </c>
      <c r="N484" s="195" t="s">
        <v>1027</v>
      </c>
      <c r="O484" s="452">
        <v>20</v>
      </c>
      <c r="P484" s="195">
        <v>0</v>
      </c>
      <c r="Q484" s="196">
        <v>3</v>
      </c>
      <c r="R484" s="195"/>
      <c r="S484" s="196">
        <v>20260101</v>
      </c>
      <c r="T484" s="196">
        <v>20260330</v>
      </c>
      <c r="U484" s="455">
        <v>70948.289999999994</v>
      </c>
      <c r="V484" s="457"/>
    </row>
    <row r="485" spans="2:22" s="194" customFormat="1">
      <c r="B485" s="456" t="s">
        <v>276</v>
      </c>
      <c r="C485" s="195" t="s">
        <v>977</v>
      </c>
      <c r="D485" s="195">
        <v>200</v>
      </c>
      <c r="E485" s="195" t="s">
        <v>1945</v>
      </c>
      <c r="F485" s="195" t="s">
        <v>1946</v>
      </c>
      <c r="G485" s="195" t="s">
        <v>1947</v>
      </c>
      <c r="H485" s="196">
        <v>30102</v>
      </c>
      <c r="I485" s="538">
        <v>240</v>
      </c>
      <c r="J485" s="449">
        <v>83101</v>
      </c>
      <c r="K485" s="450">
        <v>1001</v>
      </c>
      <c r="L485" s="451" t="s">
        <v>410</v>
      </c>
      <c r="M485" s="195" t="s">
        <v>970</v>
      </c>
      <c r="N485" s="195" t="s">
        <v>1027</v>
      </c>
      <c r="O485" s="452">
        <v>20</v>
      </c>
      <c r="P485" s="195">
        <v>0</v>
      </c>
      <c r="Q485" s="196">
        <v>3</v>
      </c>
      <c r="R485" s="195"/>
      <c r="S485" s="196">
        <v>20260101</v>
      </c>
      <c r="T485" s="196">
        <v>20260330</v>
      </c>
      <c r="U485" s="455">
        <v>70166.049999999988</v>
      </c>
      <c r="V485" s="457"/>
    </row>
    <row r="486" spans="2:22" s="194" customFormat="1">
      <c r="B486" s="456" t="s">
        <v>276</v>
      </c>
      <c r="C486" s="195" t="s">
        <v>977</v>
      </c>
      <c r="D486" s="195">
        <v>100</v>
      </c>
      <c r="E486" s="195" t="s">
        <v>1948</v>
      </c>
      <c r="F486" s="195" t="s">
        <v>1949</v>
      </c>
      <c r="G486" s="195" t="s">
        <v>1950</v>
      </c>
      <c r="H486" s="196">
        <v>30102</v>
      </c>
      <c r="I486" s="538">
        <v>240</v>
      </c>
      <c r="J486" s="449">
        <v>83101</v>
      </c>
      <c r="K486" s="450">
        <v>1001</v>
      </c>
      <c r="L486" s="451" t="s">
        <v>410</v>
      </c>
      <c r="M486" s="195" t="s">
        <v>970</v>
      </c>
      <c r="N486" s="195" t="s">
        <v>1027</v>
      </c>
      <c r="O486" s="452">
        <v>20</v>
      </c>
      <c r="P486" s="195">
        <v>0</v>
      </c>
      <c r="Q486" s="196">
        <v>3</v>
      </c>
      <c r="R486" s="195"/>
      <c r="S486" s="196">
        <v>20260101</v>
      </c>
      <c r="T486" s="196">
        <v>20260330</v>
      </c>
      <c r="U486" s="455">
        <v>70948.289999999994</v>
      </c>
      <c r="V486" s="457"/>
    </row>
    <row r="487" spans="2:22" s="194" customFormat="1">
      <c r="B487" s="456" t="s">
        <v>276</v>
      </c>
      <c r="C487" s="195" t="s">
        <v>977</v>
      </c>
      <c r="D487" s="195">
        <v>200</v>
      </c>
      <c r="E487" s="195" t="s">
        <v>1951</v>
      </c>
      <c r="F487" s="195" t="s">
        <v>1952</v>
      </c>
      <c r="G487" s="195" t="s">
        <v>1953</v>
      </c>
      <c r="H487" s="196">
        <v>30102</v>
      </c>
      <c r="I487" s="538">
        <v>228</v>
      </c>
      <c r="J487" s="449">
        <v>83101</v>
      </c>
      <c r="K487" s="450">
        <v>1001</v>
      </c>
      <c r="L487" s="451" t="s">
        <v>410</v>
      </c>
      <c r="M487" s="195" t="s">
        <v>970</v>
      </c>
      <c r="N487" s="195" t="s">
        <v>1292</v>
      </c>
      <c r="O487" s="452">
        <v>19</v>
      </c>
      <c r="P487" s="195">
        <v>0</v>
      </c>
      <c r="Q487" s="196">
        <v>3</v>
      </c>
      <c r="R487" s="195"/>
      <c r="S487" s="196">
        <v>20260101</v>
      </c>
      <c r="T487" s="196">
        <v>20260330</v>
      </c>
      <c r="U487" s="455">
        <v>54015.78</v>
      </c>
      <c r="V487" s="457"/>
    </row>
    <row r="488" spans="2:22" s="194" customFormat="1">
      <c r="B488" s="456" t="s">
        <v>276</v>
      </c>
      <c r="C488" s="195" t="s">
        <v>977</v>
      </c>
      <c r="D488" s="195">
        <v>200</v>
      </c>
      <c r="E488" s="195" t="s">
        <v>1954</v>
      </c>
      <c r="F488" s="195" t="s">
        <v>1955</v>
      </c>
      <c r="G488" s="195" t="s">
        <v>1956</v>
      </c>
      <c r="H488" s="196">
        <v>30102</v>
      </c>
      <c r="I488" s="538">
        <v>240</v>
      </c>
      <c r="J488" s="449">
        <v>83101</v>
      </c>
      <c r="K488" s="450">
        <v>1001</v>
      </c>
      <c r="L488" s="451" t="s">
        <v>410</v>
      </c>
      <c r="M488" s="195" t="s">
        <v>970</v>
      </c>
      <c r="N488" s="195" t="s">
        <v>1292</v>
      </c>
      <c r="O488" s="452">
        <v>20</v>
      </c>
      <c r="P488" s="195">
        <v>0</v>
      </c>
      <c r="Q488" s="196">
        <v>3</v>
      </c>
      <c r="R488" s="195"/>
      <c r="S488" s="196">
        <v>20260101</v>
      </c>
      <c r="T488" s="196">
        <v>20260330</v>
      </c>
      <c r="U488" s="455">
        <v>65162.7</v>
      </c>
      <c r="V488" s="457"/>
    </row>
    <row r="489" spans="2:22" s="194" customFormat="1">
      <c r="B489" s="456" t="s">
        <v>276</v>
      </c>
      <c r="C489" s="195" t="s">
        <v>977</v>
      </c>
      <c r="D489" s="195">
        <v>100</v>
      </c>
      <c r="E489" s="195" t="s">
        <v>1957</v>
      </c>
      <c r="F489" s="195" t="s">
        <v>1958</v>
      </c>
      <c r="G489" s="195" t="s">
        <v>1959</v>
      </c>
      <c r="H489" s="196">
        <v>30102</v>
      </c>
      <c r="I489" s="538">
        <v>240</v>
      </c>
      <c r="J489" s="449">
        <v>83101</v>
      </c>
      <c r="K489" s="450">
        <v>1001</v>
      </c>
      <c r="L489" s="451" t="s">
        <v>410</v>
      </c>
      <c r="M489" s="195" t="s">
        <v>970</v>
      </c>
      <c r="N489" s="195" t="s">
        <v>1027</v>
      </c>
      <c r="O489" s="452">
        <v>20</v>
      </c>
      <c r="P489" s="195">
        <v>0</v>
      </c>
      <c r="Q489" s="196">
        <v>3</v>
      </c>
      <c r="R489" s="195"/>
      <c r="S489" s="196">
        <v>20260101</v>
      </c>
      <c r="T489" s="196">
        <v>20260330</v>
      </c>
      <c r="U489" s="455">
        <v>65718.679999999993</v>
      </c>
      <c r="V489" s="457"/>
    </row>
    <row r="490" spans="2:22" s="194" customFormat="1" ht="15.75">
      <c r="B490" s="430" t="s">
        <v>276</v>
      </c>
      <c r="C490" s="436" t="s">
        <v>1971</v>
      </c>
      <c r="D490" s="545">
        <v>100</v>
      </c>
      <c r="E490" s="461" t="s">
        <v>1968</v>
      </c>
      <c r="F490" s="461" t="s">
        <v>1969</v>
      </c>
      <c r="G490" s="540" t="s">
        <v>1970</v>
      </c>
      <c r="H490" s="487">
        <v>20216</v>
      </c>
      <c r="I490" s="181">
        <v>480</v>
      </c>
      <c r="J490" s="592">
        <v>83101</v>
      </c>
      <c r="K490" s="593">
        <v>1003</v>
      </c>
      <c r="L490" s="594" t="s">
        <v>410</v>
      </c>
      <c r="M490" s="595" t="s">
        <v>3083</v>
      </c>
      <c r="N490" s="596" t="s">
        <v>3084</v>
      </c>
      <c r="O490" s="597">
        <v>480</v>
      </c>
      <c r="P490" s="592">
        <v>9680</v>
      </c>
      <c r="Q490" s="596">
        <v>2</v>
      </c>
      <c r="R490" s="598"/>
      <c r="S490" s="599">
        <v>20260101</v>
      </c>
      <c r="T490" s="599">
        <v>20260331</v>
      </c>
      <c r="U490" s="254">
        <v>60365.77</v>
      </c>
      <c r="V490" s="254"/>
    </row>
    <row r="491" spans="2:22" s="194" customFormat="1" ht="15.75">
      <c r="B491" s="430" t="s">
        <v>276</v>
      </c>
      <c r="C491" s="436" t="s">
        <v>1971</v>
      </c>
      <c r="D491" s="545">
        <v>124</v>
      </c>
      <c r="E491" s="254" t="s">
        <v>1972</v>
      </c>
      <c r="F491" s="254" t="s">
        <v>1973</v>
      </c>
      <c r="G491" s="540" t="s">
        <v>1974</v>
      </c>
      <c r="H491" s="487" t="s">
        <v>2167</v>
      </c>
      <c r="I491" s="181">
        <v>480</v>
      </c>
      <c r="J491" s="592">
        <v>83101</v>
      </c>
      <c r="K491" s="593">
        <v>1003</v>
      </c>
      <c r="L491" s="594" t="s">
        <v>410</v>
      </c>
      <c r="M491" s="595" t="s">
        <v>3083</v>
      </c>
      <c r="N491" s="596" t="s">
        <v>440</v>
      </c>
      <c r="O491" s="597">
        <v>480</v>
      </c>
      <c r="P491" s="592">
        <v>9678</v>
      </c>
      <c r="Q491" s="596">
        <v>2</v>
      </c>
      <c r="R491" s="598"/>
      <c r="S491" s="599">
        <v>20260101</v>
      </c>
      <c r="T491" s="599">
        <v>20260331</v>
      </c>
      <c r="U491" s="220">
        <v>71557.78</v>
      </c>
      <c r="V491" s="220"/>
    </row>
    <row r="492" spans="2:22" s="194" customFormat="1" ht="15.75">
      <c r="B492" s="430" t="s">
        <v>276</v>
      </c>
      <c r="C492" s="436" t="s">
        <v>1971</v>
      </c>
      <c r="D492" s="545">
        <v>100</v>
      </c>
      <c r="E492" s="254" t="s">
        <v>1975</v>
      </c>
      <c r="F492" s="254" t="s">
        <v>1976</v>
      </c>
      <c r="G492" s="540" t="s">
        <v>1977</v>
      </c>
      <c r="H492" s="487" t="s">
        <v>3085</v>
      </c>
      <c r="I492" s="181">
        <v>480</v>
      </c>
      <c r="J492" s="592">
        <v>83101</v>
      </c>
      <c r="K492" s="593">
        <v>1003</v>
      </c>
      <c r="L492" s="594" t="s">
        <v>410</v>
      </c>
      <c r="M492" s="595" t="s">
        <v>3083</v>
      </c>
      <c r="N492" s="596" t="s">
        <v>412</v>
      </c>
      <c r="O492" s="597">
        <v>480</v>
      </c>
      <c r="P492" s="592">
        <v>13932</v>
      </c>
      <c r="Q492" s="596">
        <v>2</v>
      </c>
      <c r="R492" s="598"/>
      <c r="S492" s="599">
        <v>20260101</v>
      </c>
      <c r="T492" s="599">
        <v>20260331</v>
      </c>
      <c r="U492" s="220">
        <v>162882.9</v>
      </c>
      <c r="V492" s="220"/>
    </row>
    <row r="493" spans="2:22" s="194" customFormat="1" ht="15.75">
      <c r="B493" s="430" t="s">
        <v>276</v>
      </c>
      <c r="C493" s="436" t="s">
        <v>1971</v>
      </c>
      <c r="D493" s="545">
        <v>124</v>
      </c>
      <c r="E493" s="254" t="s">
        <v>1978</v>
      </c>
      <c r="F493" s="254" t="s">
        <v>1979</v>
      </c>
      <c r="G493" s="541" t="s">
        <v>1980</v>
      </c>
      <c r="H493" s="487" t="s">
        <v>3085</v>
      </c>
      <c r="I493" s="181">
        <v>480</v>
      </c>
      <c r="J493" s="592">
        <v>83101</v>
      </c>
      <c r="K493" s="593">
        <v>1003</v>
      </c>
      <c r="L493" s="594" t="s">
        <v>410</v>
      </c>
      <c r="M493" s="595" t="s">
        <v>3083</v>
      </c>
      <c r="N493" s="596" t="s">
        <v>460</v>
      </c>
      <c r="O493" s="597">
        <v>480</v>
      </c>
      <c r="P493" s="592">
        <v>14308</v>
      </c>
      <c r="Q493" s="596">
        <v>2</v>
      </c>
      <c r="R493" s="598"/>
      <c r="S493" s="599">
        <v>20260101</v>
      </c>
      <c r="T493" s="599">
        <v>20260331</v>
      </c>
      <c r="U493" s="220">
        <v>173584.64000000001</v>
      </c>
      <c r="V493" s="220"/>
    </row>
    <row r="494" spans="2:22" s="194" customFormat="1" ht="15.75">
      <c r="B494" s="430" t="s">
        <v>276</v>
      </c>
      <c r="C494" s="436" t="s">
        <v>1971</v>
      </c>
      <c r="D494" s="545">
        <v>100</v>
      </c>
      <c r="E494" s="254" t="s">
        <v>1981</v>
      </c>
      <c r="F494" s="254" t="s">
        <v>1982</v>
      </c>
      <c r="G494" s="540" t="s">
        <v>1983</v>
      </c>
      <c r="H494" s="487" t="s">
        <v>2167</v>
      </c>
      <c r="I494" s="181">
        <v>480</v>
      </c>
      <c r="J494" s="592">
        <v>83101</v>
      </c>
      <c r="K494" s="593">
        <v>1003</v>
      </c>
      <c r="L494" s="594" t="s">
        <v>410</v>
      </c>
      <c r="M494" s="595" t="s">
        <v>3083</v>
      </c>
      <c r="N494" s="596" t="s">
        <v>450</v>
      </c>
      <c r="O494" s="597">
        <v>480</v>
      </c>
      <c r="P494" s="592">
        <v>9689</v>
      </c>
      <c r="Q494" s="596">
        <v>2</v>
      </c>
      <c r="R494" s="598"/>
      <c r="S494" s="599">
        <v>20260101</v>
      </c>
      <c r="T494" s="599">
        <v>20260331</v>
      </c>
      <c r="U494" s="220">
        <v>62338.720000000001</v>
      </c>
      <c r="V494" s="220"/>
    </row>
    <row r="495" spans="2:22" s="194" customFormat="1" ht="15.75">
      <c r="B495" s="430" t="s">
        <v>276</v>
      </c>
      <c r="C495" s="436" t="s">
        <v>1971</v>
      </c>
      <c r="D495" s="545">
        <v>124</v>
      </c>
      <c r="E495" s="254" t="s">
        <v>1984</v>
      </c>
      <c r="F495" s="254" t="s">
        <v>1985</v>
      </c>
      <c r="G495" s="541" t="s">
        <v>1986</v>
      </c>
      <c r="H495" s="487" t="s">
        <v>3086</v>
      </c>
      <c r="I495" s="181">
        <v>480</v>
      </c>
      <c r="J495" s="592">
        <v>83101</v>
      </c>
      <c r="K495" s="593">
        <v>1003</v>
      </c>
      <c r="L495" s="594" t="s">
        <v>410</v>
      </c>
      <c r="M495" s="595" t="s">
        <v>3083</v>
      </c>
      <c r="N495" s="596" t="s">
        <v>460</v>
      </c>
      <c r="O495" s="597">
        <v>480</v>
      </c>
      <c r="P495" s="592">
        <v>9688</v>
      </c>
      <c r="Q495" s="596">
        <v>2</v>
      </c>
      <c r="R495" s="598"/>
      <c r="S495" s="599">
        <v>20260101</v>
      </c>
      <c r="T495" s="599">
        <v>20260331</v>
      </c>
      <c r="U495" s="220">
        <v>88618.39</v>
      </c>
      <c r="V495" s="220"/>
    </row>
    <row r="496" spans="2:22" s="194" customFormat="1" ht="15.75">
      <c r="B496" s="430" t="s">
        <v>276</v>
      </c>
      <c r="C496" s="436" t="s">
        <v>1971</v>
      </c>
      <c r="D496" s="545">
        <v>124</v>
      </c>
      <c r="E496" s="254" t="s">
        <v>1987</v>
      </c>
      <c r="F496" s="254" t="s">
        <v>1988</v>
      </c>
      <c r="G496" s="540" t="s">
        <v>1989</v>
      </c>
      <c r="H496" s="487" t="s">
        <v>2167</v>
      </c>
      <c r="I496" s="181">
        <v>480</v>
      </c>
      <c r="J496" s="592">
        <v>83101</v>
      </c>
      <c r="K496" s="593">
        <v>1003</v>
      </c>
      <c r="L496" s="594" t="s">
        <v>410</v>
      </c>
      <c r="M496" s="595" t="s">
        <v>3083</v>
      </c>
      <c r="N496" s="596" t="s">
        <v>471</v>
      </c>
      <c r="O496" s="597">
        <v>480</v>
      </c>
      <c r="P496" s="592">
        <v>9692</v>
      </c>
      <c r="Q496" s="596">
        <v>2</v>
      </c>
      <c r="R496" s="598"/>
      <c r="S496" s="599">
        <v>20260101</v>
      </c>
      <c r="T496" s="599">
        <v>20260331</v>
      </c>
      <c r="U496" s="220">
        <v>69375.929999999993</v>
      </c>
      <c r="V496" s="220"/>
    </row>
    <row r="497" spans="2:22" s="194" customFormat="1" ht="15.75">
      <c r="B497" s="430" t="s">
        <v>276</v>
      </c>
      <c r="C497" s="436" t="s">
        <v>1971</v>
      </c>
      <c r="D497" s="545">
        <v>124</v>
      </c>
      <c r="E497" s="254" t="s">
        <v>1990</v>
      </c>
      <c r="F497" s="254" t="s">
        <v>1991</v>
      </c>
      <c r="G497" s="540" t="s">
        <v>1992</v>
      </c>
      <c r="H497" s="487">
        <v>20201</v>
      </c>
      <c r="I497" s="181">
        <v>480</v>
      </c>
      <c r="J497" s="592">
        <v>83101</v>
      </c>
      <c r="K497" s="593">
        <v>1003</v>
      </c>
      <c r="L497" s="594" t="s">
        <v>410</v>
      </c>
      <c r="M497" s="595" t="s">
        <v>3083</v>
      </c>
      <c r="N497" s="596" t="s">
        <v>435</v>
      </c>
      <c r="O497" s="597">
        <v>480</v>
      </c>
      <c r="P497" s="592">
        <v>9675</v>
      </c>
      <c r="Q497" s="596">
        <v>2</v>
      </c>
      <c r="R497" s="598"/>
      <c r="S497" s="599">
        <v>20260101</v>
      </c>
      <c r="T497" s="599">
        <v>20260331</v>
      </c>
      <c r="U497" s="220">
        <v>107699.81</v>
      </c>
      <c r="V497" s="220"/>
    </row>
    <row r="498" spans="2:22" s="194" customFormat="1" ht="15.75">
      <c r="B498" s="430" t="s">
        <v>276</v>
      </c>
      <c r="C498" s="436" t="s">
        <v>1971</v>
      </c>
      <c r="D498" s="545">
        <v>124</v>
      </c>
      <c r="E498" s="254" t="s">
        <v>1993</v>
      </c>
      <c r="F498" s="254" t="s">
        <v>1994</v>
      </c>
      <c r="G498" s="540" t="s">
        <v>1995</v>
      </c>
      <c r="H498" s="487">
        <v>20105</v>
      </c>
      <c r="I498" s="181">
        <v>480</v>
      </c>
      <c r="J498" s="592">
        <v>83101</v>
      </c>
      <c r="K498" s="593">
        <v>1003</v>
      </c>
      <c r="L498" s="594" t="s">
        <v>410</v>
      </c>
      <c r="M498" s="595" t="s">
        <v>3083</v>
      </c>
      <c r="N498" s="596" t="s">
        <v>412</v>
      </c>
      <c r="O498" s="597">
        <v>480</v>
      </c>
      <c r="P498" s="592">
        <v>13933</v>
      </c>
      <c r="Q498" s="596">
        <v>2</v>
      </c>
      <c r="R498" s="598"/>
      <c r="S498" s="599">
        <v>20260101</v>
      </c>
      <c r="T498" s="599">
        <v>20260331</v>
      </c>
      <c r="U498" s="220">
        <v>137822.21</v>
      </c>
      <c r="V498" s="220"/>
    </row>
    <row r="499" spans="2:22" s="194" customFormat="1" ht="15.75">
      <c r="B499" s="430" t="s">
        <v>276</v>
      </c>
      <c r="C499" s="436" t="s">
        <v>1971</v>
      </c>
      <c r="D499" s="545">
        <v>124</v>
      </c>
      <c r="E499" s="254" t="s">
        <v>1996</v>
      </c>
      <c r="F499" s="254" t="s">
        <v>1997</v>
      </c>
      <c r="G499" s="540" t="s">
        <v>1998</v>
      </c>
      <c r="H499" s="487" t="s">
        <v>956</v>
      </c>
      <c r="I499" s="181">
        <v>480</v>
      </c>
      <c r="J499" s="592">
        <v>83101</v>
      </c>
      <c r="K499" s="593">
        <v>1003</v>
      </c>
      <c r="L499" s="594" t="s">
        <v>410</v>
      </c>
      <c r="M499" s="595" t="s">
        <v>3083</v>
      </c>
      <c r="N499" s="596" t="s">
        <v>417</v>
      </c>
      <c r="O499" s="597">
        <v>480</v>
      </c>
      <c r="P499" s="592">
        <v>11851</v>
      </c>
      <c r="Q499" s="596">
        <v>2</v>
      </c>
      <c r="R499" s="598"/>
      <c r="S499" s="599">
        <v>20260101</v>
      </c>
      <c r="T499" s="599">
        <v>20260331</v>
      </c>
      <c r="U499" s="220">
        <v>85048.82</v>
      </c>
      <c r="V499" s="220"/>
    </row>
    <row r="500" spans="2:22" s="194" customFormat="1" ht="15.75">
      <c r="B500" s="430" t="s">
        <v>276</v>
      </c>
      <c r="C500" s="436" t="s">
        <v>1971</v>
      </c>
      <c r="D500" s="545">
        <v>124</v>
      </c>
      <c r="E500" s="254" t="s">
        <v>1999</v>
      </c>
      <c r="F500" s="254" t="s">
        <v>2000</v>
      </c>
      <c r="G500" s="541" t="s">
        <v>2001</v>
      </c>
      <c r="H500" s="487" t="s">
        <v>2167</v>
      </c>
      <c r="I500" s="181">
        <v>480</v>
      </c>
      <c r="J500" s="592">
        <v>83101</v>
      </c>
      <c r="K500" s="593">
        <v>1003</v>
      </c>
      <c r="L500" s="594" t="s">
        <v>410</v>
      </c>
      <c r="M500" s="595" t="s">
        <v>3083</v>
      </c>
      <c r="N500" s="596" t="s">
        <v>412</v>
      </c>
      <c r="O500" s="597">
        <v>480</v>
      </c>
      <c r="P500" s="592">
        <v>13934</v>
      </c>
      <c r="Q500" s="596">
        <v>2</v>
      </c>
      <c r="R500" s="598"/>
      <c r="S500" s="599">
        <v>20260101</v>
      </c>
      <c r="T500" s="599">
        <v>20260331</v>
      </c>
      <c r="U500" s="220">
        <v>207328.38</v>
      </c>
      <c r="V500" s="220"/>
    </row>
    <row r="501" spans="2:22" s="194" customFormat="1" ht="15.75">
      <c r="B501" s="430" t="s">
        <v>276</v>
      </c>
      <c r="C501" s="436" t="s">
        <v>1971</v>
      </c>
      <c r="D501" s="545">
        <v>124</v>
      </c>
      <c r="E501" s="254" t="s">
        <v>2002</v>
      </c>
      <c r="F501" s="254" t="s">
        <v>2003</v>
      </c>
      <c r="G501" s="540" t="s">
        <v>2004</v>
      </c>
      <c r="H501" s="487" t="s">
        <v>1287</v>
      </c>
      <c r="I501" s="181">
        <v>480</v>
      </c>
      <c r="J501" s="592">
        <v>83101</v>
      </c>
      <c r="K501" s="593">
        <v>1003</v>
      </c>
      <c r="L501" s="594" t="s">
        <v>410</v>
      </c>
      <c r="M501" s="595" t="s">
        <v>3083</v>
      </c>
      <c r="N501" s="596" t="s">
        <v>456</v>
      </c>
      <c r="O501" s="597">
        <v>480</v>
      </c>
      <c r="P501" s="592">
        <v>9694</v>
      </c>
      <c r="Q501" s="596">
        <v>2</v>
      </c>
      <c r="R501" s="598"/>
      <c r="S501" s="599">
        <v>20260101</v>
      </c>
      <c r="T501" s="599">
        <v>20260331</v>
      </c>
      <c r="U501" s="220">
        <v>73168.75</v>
      </c>
      <c r="V501" s="220"/>
    </row>
    <row r="502" spans="2:22" s="194" customFormat="1" ht="15.75">
      <c r="B502" s="430" t="s">
        <v>276</v>
      </c>
      <c r="C502" s="436" t="s">
        <v>1971</v>
      </c>
      <c r="D502" s="545">
        <v>124</v>
      </c>
      <c r="E502" s="254" t="s">
        <v>2005</v>
      </c>
      <c r="F502" s="254" t="s">
        <v>2006</v>
      </c>
      <c r="G502" s="541" t="s">
        <v>2007</v>
      </c>
      <c r="H502" s="487" t="s">
        <v>3085</v>
      </c>
      <c r="I502" s="181">
        <v>480</v>
      </c>
      <c r="J502" s="592">
        <v>83101</v>
      </c>
      <c r="K502" s="593">
        <v>1003</v>
      </c>
      <c r="L502" s="594" t="s">
        <v>410</v>
      </c>
      <c r="M502" s="595" t="s">
        <v>3083</v>
      </c>
      <c r="N502" s="596" t="s">
        <v>452</v>
      </c>
      <c r="O502" s="597">
        <v>480</v>
      </c>
      <c r="P502" s="592">
        <v>8788</v>
      </c>
      <c r="Q502" s="596">
        <v>2</v>
      </c>
      <c r="R502" s="598"/>
      <c r="S502" s="599">
        <v>20260101</v>
      </c>
      <c r="T502" s="599">
        <v>20260331</v>
      </c>
      <c r="U502" s="220">
        <v>119260.99</v>
      </c>
      <c r="V502" s="220"/>
    </row>
    <row r="503" spans="2:22" s="194" customFormat="1" ht="15.75">
      <c r="B503" s="430" t="s">
        <v>276</v>
      </c>
      <c r="C503" s="436" t="s">
        <v>1971</v>
      </c>
      <c r="D503" s="545">
        <v>124</v>
      </c>
      <c r="E503" s="254" t="s">
        <v>2008</v>
      </c>
      <c r="F503" s="254" t="s">
        <v>2009</v>
      </c>
      <c r="G503" s="541" t="s">
        <v>2010</v>
      </c>
      <c r="H503" s="487" t="s">
        <v>1287</v>
      </c>
      <c r="I503" s="181">
        <v>480</v>
      </c>
      <c r="J503" s="592">
        <v>83101</v>
      </c>
      <c r="K503" s="593">
        <v>1003</v>
      </c>
      <c r="L503" s="594" t="s">
        <v>410</v>
      </c>
      <c r="M503" s="595" t="s">
        <v>3083</v>
      </c>
      <c r="N503" s="596" t="s">
        <v>454</v>
      </c>
      <c r="O503" s="597">
        <v>480</v>
      </c>
      <c r="P503" s="592">
        <v>9687</v>
      </c>
      <c r="Q503" s="596">
        <v>2</v>
      </c>
      <c r="R503" s="598"/>
      <c r="S503" s="599">
        <v>20260101</v>
      </c>
      <c r="T503" s="599">
        <v>20260331</v>
      </c>
      <c r="U503" s="220">
        <v>76463.02</v>
      </c>
      <c r="V503" s="220"/>
    </row>
    <row r="504" spans="2:22" s="194" customFormat="1" ht="15.75">
      <c r="B504" s="430" t="s">
        <v>276</v>
      </c>
      <c r="C504" s="436" t="s">
        <v>1971</v>
      </c>
      <c r="D504" s="545">
        <v>124</v>
      </c>
      <c r="E504" s="254" t="s">
        <v>2011</v>
      </c>
      <c r="F504" s="254" t="s">
        <v>2012</v>
      </c>
      <c r="G504" s="540" t="s">
        <v>2013</v>
      </c>
      <c r="H504" s="487" t="s">
        <v>2167</v>
      </c>
      <c r="I504" s="181">
        <v>480</v>
      </c>
      <c r="J504" s="592">
        <v>83101</v>
      </c>
      <c r="K504" s="593">
        <v>1003</v>
      </c>
      <c r="L504" s="594" t="s">
        <v>410</v>
      </c>
      <c r="M504" s="595" t="s">
        <v>3083</v>
      </c>
      <c r="N504" s="596" t="s">
        <v>3087</v>
      </c>
      <c r="O504" s="597">
        <v>480</v>
      </c>
      <c r="P504" s="592">
        <v>12726</v>
      </c>
      <c r="Q504" s="596">
        <v>2</v>
      </c>
      <c r="R504" s="598"/>
      <c r="S504" s="599">
        <v>20260101</v>
      </c>
      <c r="T504" s="599">
        <v>20260331</v>
      </c>
      <c r="U504" s="220">
        <v>137222.1</v>
      </c>
      <c r="V504" s="220"/>
    </row>
    <row r="505" spans="2:22" s="194" customFormat="1" ht="15.75">
      <c r="B505" s="430" t="s">
        <v>276</v>
      </c>
      <c r="C505" s="436" t="s">
        <v>1971</v>
      </c>
      <c r="D505" s="545">
        <v>124</v>
      </c>
      <c r="E505" s="254" t="s">
        <v>2014</v>
      </c>
      <c r="F505" s="254" t="s">
        <v>2015</v>
      </c>
      <c r="G505" s="541" t="s">
        <v>2016</v>
      </c>
      <c r="H505" s="487" t="s">
        <v>2168</v>
      </c>
      <c r="I505" s="181">
        <v>480</v>
      </c>
      <c r="J505" s="592">
        <v>83101</v>
      </c>
      <c r="K505" s="593">
        <v>1003</v>
      </c>
      <c r="L505" s="594" t="s">
        <v>410</v>
      </c>
      <c r="M505" s="595" t="s">
        <v>3083</v>
      </c>
      <c r="N505" s="596" t="s">
        <v>440</v>
      </c>
      <c r="O505" s="597">
        <v>480</v>
      </c>
      <c r="P505" s="592">
        <v>9677</v>
      </c>
      <c r="Q505" s="596">
        <v>2</v>
      </c>
      <c r="R505" s="598"/>
      <c r="S505" s="599">
        <v>20260101</v>
      </c>
      <c r="T505" s="599">
        <v>20260331</v>
      </c>
      <c r="U505" s="220">
        <v>70054.78</v>
      </c>
      <c r="V505" s="220"/>
    </row>
    <row r="506" spans="2:22" s="194" customFormat="1" ht="15.75">
      <c r="B506" s="430" t="s">
        <v>276</v>
      </c>
      <c r="C506" s="436" t="s">
        <v>1971</v>
      </c>
      <c r="D506" s="545">
        <v>124</v>
      </c>
      <c r="E506" s="254" t="s">
        <v>2017</v>
      </c>
      <c r="F506" s="254" t="s">
        <v>2018</v>
      </c>
      <c r="G506" s="541" t="s">
        <v>2019</v>
      </c>
      <c r="H506" s="487" t="s">
        <v>1286</v>
      </c>
      <c r="I506" s="181">
        <v>480</v>
      </c>
      <c r="J506" s="592">
        <v>83101</v>
      </c>
      <c r="K506" s="593">
        <v>1003</v>
      </c>
      <c r="L506" s="594" t="s">
        <v>410</v>
      </c>
      <c r="M506" s="595" t="s">
        <v>3083</v>
      </c>
      <c r="N506" s="596" t="s">
        <v>493</v>
      </c>
      <c r="O506" s="597">
        <v>480</v>
      </c>
      <c r="P506" s="592">
        <v>9676</v>
      </c>
      <c r="Q506" s="596">
        <v>2</v>
      </c>
      <c r="R506" s="598"/>
      <c r="S506" s="599">
        <v>20260101</v>
      </c>
      <c r="T506" s="599">
        <v>20260331</v>
      </c>
      <c r="U506" s="220">
        <v>78111.87</v>
      </c>
      <c r="V506" s="220"/>
    </row>
    <row r="507" spans="2:22" s="194" customFormat="1" ht="15.75">
      <c r="B507" s="430" t="s">
        <v>276</v>
      </c>
      <c r="C507" s="436" t="s">
        <v>1971</v>
      </c>
      <c r="D507" s="545">
        <v>124</v>
      </c>
      <c r="E507" s="254" t="s">
        <v>2020</v>
      </c>
      <c r="F507" s="254" t="s">
        <v>2021</v>
      </c>
      <c r="G507" s="541" t="s">
        <v>2022</v>
      </c>
      <c r="H507" s="487">
        <v>20216</v>
      </c>
      <c r="I507" s="181">
        <v>160</v>
      </c>
      <c r="J507" s="592">
        <v>83101</v>
      </c>
      <c r="K507" s="593">
        <v>1003</v>
      </c>
      <c r="L507" s="594" t="s">
        <v>410</v>
      </c>
      <c r="M507" s="595" t="s">
        <v>3083</v>
      </c>
      <c r="N507" s="596" t="s">
        <v>452</v>
      </c>
      <c r="O507" s="597">
        <v>160</v>
      </c>
      <c r="P507" s="592">
        <v>9691</v>
      </c>
      <c r="Q507" s="596">
        <v>2</v>
      </c>
      <c r="R507" s="598"/>
      <c r="S507" s="599">
        <v>20260101</v>
      </c>
      <c r="T507" s="599">
        <v>20260331</v>
      </c>
      <c r="U507" s="428">
        <v>46984.66</v>
      </c>
      <c r="V507" s="428"/>
    </row>
    <row r="508" spans="2:22" s="194" customFormat="1" ht="15.75">
      <c r="B508" s="430" t="s">
        <v>276</v>
      </c>
      <c r="C508" s="436" t="s">
        <v>1971</v>
      </c>
      <c r="D508" s="545">
        <v>200</v>
      </c>
      <c r="E508" s="254" t="s">
        <v>2023</v>
      </c>
      <c r="F508" s="254" t="s">
        <v>2024</v>
      </c>
      <c r="G508" s="541" t="s">
        <v>2025</v>
      </c>
      <c r="H508" s="487">
        <v>20216</v>
      </c>
      <c r="I508" s="181">
        <v>480</v>
      </c>
      <c r="J508" s="592">
        <v>83101</v>
      </c>
      <c r="K508" s="593">
        <v>1003</v>
      </c>
      <c r="L508" s="594" t="s">
        <v>410</v>
      </c>
      <c r="M508" s="595" t="s">
        <v>3083</v>
      </c>
      <c r="N508" s="596" t="s">
        <v>452</v>
      </c>
      <c r="O508" s="597">
        <v>480</v>
      </c>
      <c r="P508" s="592">
        <v>9691</v>
      </c>
      <c r="Q508" s="596">
        <v>2</v>
      </c>
      <c r="R508" s="598"/>
      <c r="S508" s="599">
        <v>20260101</v>
      </c>
      <c r="T508" s="599">
        <v>20260331</v>
      </c>
      <c r="U508" s="220">
        <v>84325.52</v>
      </c>
      <c r="V508" s="220"/>
    </row>
    <row r="509" spans="2:22" s="194" customFormat="1" ht="15.75">
      <c r="B509" s="430" t="s">
        <v>276</v>
      </c>
      <c r="C509" s="436" t="s">
        <v>1971</v>
      </c>
      <c r="D509" s="151">
        <v>200</v>
      </c>
      <c r="E509" s="254" t="s">
        <v>2169</v>
      </c>
      <c r="F509" s="254" t="s">
        <v>2027</v>
      </c>
      <c r="G509" s="541" t="s">
        <v>2170</v>
      </c>
      <c r="H509" s="546">
        <v>20216</v>
      </c>
      <c r="I509" s="181">
        <v>240</v>
      </c>
      <c r="J509" s="592">
        <v>83101</v>
      </c>
      <c r="K509" s="593">
        <v>1003</v>
      </c>
      <c r="L509" s="594" t="s">
        <v>410</v>
      </c>
      <c r="M509" s="595" t="s">
        <v>3083</v>
      </c>
      <c r="N509" s="596" t="s">
        <v>425</v>
      </c>
      <c r="O509" s="597">
        <v>240</v>
      </c>
      <c r="P509" s="592">
        <v>9681</v>
      </c>
      <c r="Q509" s="596">
        <v>2</v>
      </c>
      <c r="R509" s="598"/>
      <c r="S509" s="599">
        <v>20260101</v>
      </c>
      <c r="T509" s="599">
        <v>20260331</v>
      </c>
      <c r="U509" s="220">
        <v>22235.19</v>
      </c>
      <c r="V509" s="220"/>
    </row>
    <row r="510" spans="2:22" s="194" customFormat="1" ht="15.75">
      <c r="B510" s="430" t="s">
        <v>276</v>
      </c>
      <c r="C510" s="436" t="s">
        <v>1971</v>
      </c>
      <c r="D510" s="545">
        <v>124</v>
      </c>
      <c r="E510" s="254" t="s">
        <v>2029</v>
      </c>
      <c r="F510" s="254" t="s">
        <v>2030</v>
      </c>
      <c r="G510" s="541" t="s">
        <v>2031</v>
      </c>
      <c r="H510" s="487" t="s">
        <v>2171</v>
      </c>
      <c r="I510" s="543">
        <v>112</v>
      </c>
      <c r="J510" s="599" t="s">
        <v>2171</v>
      </c>
      <c r="K510" s="593">
        <v>1001</v>
      </c>
      <c r="L510" s="594" t="s">
        <v>410</v>
      </c>
      <c r="M510" s="595" t="s">
        <v>3083</v>
      </c>
      <c r="N510" s="596" t="s">
        <v>484</v>
      </c>
      <c r="O510" s="600">
        <v>112</v>
      </c>
      <c r="P510" s="596">
        <v>0</v>
      </c>
      <c r="Q510" s="596">
        <v>3</v>
      </c>
      <c r="R510" s="592"/>
      <c r="S510" s="599">
        <v>20260101</v>
      </c>
      <c r="T510" s="599">
        <v>20260331</v>
      </c>
      <c r="U510" s="220">
        <v>18277.62</v>
      </c>
      <c r="V510" s="220"/>
    </row>
    <row r="511" spans="2:22" s="194" customFormat="1" ht="15.75">
      <c r="B511" s="430" t="s">
        <v>276</v>
      </c>
      <c r="C511" s="436" t="s">
        <v>1971</v>
      </c>
      <c r="D511" s="151">
        <v>200</v>
      </c>
      <c r="E511" s="254" t="s">
        <v>2032</v>
      </c>
      <c r="F511" s="254" t="s">
        <v>2033</v>
      </c>
      <c r="G511" s="541" t="s">
        <v>2034</v>
      </c>
      <c r="H511" s="487" t="s">
        <v>2171</v>
      </c>
      <c r="I511" s="543">
        <v>96</v>
      </c>
      <c r="J511" s="599" t="s">
        <v>2171</v>
      </c>
      <c r="K511" s="593">
        <v>1001</v>
      </c>
      <c r="L511" s="594" t="s">
        <v>410</v>
      </c>
      <c r="M511" s="595" t="s">
        <v>3083</v>
      </c>
      <c r="N511" s="596" t="s">
        <v>484</v>
      </c>
      <c r="O511" s="600">
        <v>96</v>
      </c>
      <c r="P511" s="596">
        <v>0</v>
      </c>
      <c r="Q511" s="596">
        <v>3</v>
      </c>
      <c r="R511" s="591"/>
      <c r="S511" s="599">
        <v>20260101</v>
      </c>
      <c r="T511" s="599">
        <v>20260331</v>
      </c>
      <c r="U511" s="220">
        <v>14516.37</v>
      </c>
      <c r="V511" s="220"/>
    </row>
    <row r="512" spans="2:22" s="194" customFormat="1" ht="15.75">
      <c r="B512" s="430" t="s">
        <v>276</v>
      </c>
      <c r="C512" s="436" t="s">
        <v>1971</v>
      </c>
      <c r="D512" s="545">
        <v>100</v>
      </c>
      <c r="E512" s="254" t="s">
        <v>2035</v>
      </c>
      <c r="F512" s="254" t="s">
        <v>2036</v>
      </c>
      <c r="G512" s="541" t="s">
        <v>2037</v>
      </c>
      <c r="H512" s="487" t="s">
        <v>2171</v>
      </c>
      <c r="I512" s="543">
        <f>14*12</f>
        <v>168</v>
      </c>
      <c r="J512" s="599" t="s">
        <v>2171</v>
      </c>
      <c r="K512" s="593">
        <v>1001</v>
      </c>
      <c r="L512" s="594" t="s">
        <v>410</v>
      </c>
      <c r="M512" s="595" t="s">
        <v>3083</v>
      </c>
      <c r="N512" s="596" t="s">
        <v>481</v>
      </c>
      <c r="O512" s="600">
        <f>14*12</f>
        <v>168</v>
      </c>
      <c r="P512" s="596">
        <v>0</v>
      </c>
      <c r="Q512" s="596">
        <v>3</v>
      </c>
      <c r="R512" s="591"/>
      <c r="S512" s="599">
        <v>20260101</v>
      </c>
      <c r="T512" s="599">
        <v>20260331</v>
      </c>
      <c r="U512" s="220">
        <v>42863.06</v>
      </c>
      <c r="V512" s="220"/>
    </row>
    <row r="513" spans="2:22" s="194" customFormat="1" ht="15.75">
      <c r="B513" s="430" t="s">
        <v>276</v>
      </c>
      <c r="C513" s="436" t="s">
        <v>1971</v>
      </c>
      <c r="D513" s="545">
        <v>100</v>
      </c>
      <c r="E513" s="254" t="s">
        <v>2038</v>
      </c>
      <c r="F513" s="254" t="s">
        <v>2039</v>
      </c>
      <c r="G513" s="541" t="s">
        <v>2040</v>
      </c>
      <c r="H513" s="487" t="s">
        <v>2171</v>
      </c>
      <c r="I513" s="543">
        <f>20*12</f>
        <v>240</v>
      </c>
      <c r="J513" s="599" t="s">
        <v>2171</v>
      </c>
      <c r="K513" s="593">
        <v>1001</v>
      </c>
      <c r="L513" s="594" t="s">
        <v>410</v>
      </c>
      <c r="M513" s="595" t="s">
        <v>3083</v>
      </c>
      <c r="N513" s="596" t="s">
        <v>481</v>
      </c>
      <c r="O513" s="600">
        <f>20*12</f>
        <v>240</v>
      </c>
      <c r="P513" s="596">
        <v>0</v>
      </c>
      <c r="Q513" s="596">
        <v>3</v>
      </c>
      <c r="R513" s="591"/>
      <c r="S513" s="599">
        <v>20260101</v>
      </c>
      <c r="T513" s="599">
        <v>20260331</v>
      </c>
      <c r="U513" s="220">
        <v>61910.85</v>
      </c>
      <c r="V513" s="220"/>
    </row>
    <row r="514" spans="2:22" s="194" customFormat="1" ht="15.75">
      <c r="B514" s="430" t="s">
        <v>276</v>
      </c>
      <c r="C514" s="436" t="s">
        <v>1971</v>
      </c>
      <c r="D514" s="545">
        <v>100</v>
      </c>
      <c r="E514" s="254" t="s">
        <v>2041</v>
      </c>
      <c r="F514" s="254" t="s">
        <v>2042</v>
      </c>
      <c r="G514" s="541" t="s">
        <v>2043</v>
      </c>
      <c r="H514" s="487" t="s">
        <v>2171</v>
      </c>
      <c r="I514" s="542">
        <f>20*12</f>
        <v>240</v>
      </c>
      <c r="J514" s="599" t="s">
        <v>2171</v>
      </c>
      <c r="K514" s="593">
        <v>1001</v>
      </c>
      <c r="L514" s="594" t="s">
        <v>410</v>
      </c>
      <c r="M514" s="595" t="s">
        <v>3083</v>
      </c>
      <c r="N514" s="596" t="s">
        <v>481</v>
      </c>
      <c r="O514" s="601">
        <f>20*12</f>
        <v>240</v>
      </c>
      <c r="P514" s="596">
        <v>0</v>
      </c>
      <c r="Q514" s="596">
        <v>3</v>
      </c>
      <c r="R514" s="591"/>
      <c r="S514" s="599">
        <v>20260101</v>
      </c>
      <c r="T514" s="599">
        <v>20260331</v>
      </c>
      <c r="U514" s="220">
        <v>57041.23</v>
      </c>
      <c r="V514" s="220"/>
    </row>
    <row r="515" spans="2:22" s="194" customFormat="1" ht="15.75">
      <c r="B515" s="430" t="s">
        <v>276</v>
      </c>
      <c r="C515" s="436" t="s">
        <v>1971</v>
      </c>
      <c r="D515" s="545">
        <v>124</v>
      </c>
      <c r="E515" s="254" t="s">
        <v>2044</v>
      </c>
      <c r="F515" s="254" t="s">
        <v>2045</v>
      </c>
      <c r="G515" s="541" t="s">
        <v>2046</v>
      </c>
      <c r="H515" s="487" t="s">
        <v>2171</v>
      </c>
      <c r="I515" s="542">
        <v>152</v>
      </c>
      <c r="J515" s="599" t="s">
        <v>2171</v>
      </c>
      <c r="K515" s="593">
        <v>1001</v>
      </c>
      <c r="L515" s="594" t="s">
        <v>410</v>
      </c>
      <c r="M515" s="595" t="s">
        <v>3083</v>
      </c>
      <c r="N515" s="596" t="s">
        <v>481</v>
      </c>
      <c r="O515" s="601">
        <v>152</v>
      </c>
      <c r="P515" s="596">
        <v>0</v>
      </c>
      <c r="Q515" s="596">
        <v>3</v>
      </c>
      <c r="R515" s="591"/>
      <c r="S515" s="599">
        <v>20260101</v>
      </c>
      <c r="T515" s="599">
        <v>20260331</v>
      </c>
      <c r="U515" s="220">
        <v>30029.22</v>
      </c>
      <c r="V515" s="220"/>
    </row>
    <row r="516" spans="2:22" s="194" customFormat="1" ht="15.75">
      <c r="B516" s="430" t="s">
        <v>276</v>
      </c>
      <c r="C516" s="436" t="s">
        <v>1971</v>
      </c>
      <c r="D516" s="545">
        <v>100</v>
      </c>
      <c r="E516" s="254" t="s">
        <v>2047</v>
      </c>
      <c r="F516" s="254" t="s">
        <v>2172</v>
      </c>
      <c r="G516" s="541" t="s">
        <v>2049</v>
      </c>
      <c r="H516" s="487" t="s">
        <v>2171</v>
      </c>
      <c r="I516" s="542">
        <v>0</v>
      </c>
      <c r="J516" s="599" t="s">
        <v>2171</v>
      </c>
      <c r="K516" s="593">
        <v>1001</v>
      </c>
      <c r="L516" s="594" t="s">
        <v>410</v>
      </c>
      <c r="M516" s="595" t="s">
        <v>3083</v>
      </c>
      <c r="N516" s="596" t="s">
        <v>484</v>
      </c>
      <c r="O516" s="601">
        <v>0</v>
      </c>
      <c r="P516" s="596">
        <v>0</v>
      </c>
      <c r="Q516" s="596">
        <v>3</v>
      </c>
      <c r="R516" s="591"/>
      <c r="S516" s="599">
        <v>20260101</v>
      </c>
      <c r="T516" s="599">
        <v>20260331</v>
      </c>
      <c r="U516" s="220">
        <v>1916.95</v>
      </c>
      <c r="V516" s="220"/>
    </row>
    <row r="517" spans="2:22" s="194" customFormat="1" ht="15.75">
      <c r="B517" s="430" t="s">
        <v>276</v>
      </c>
      <c r="C517" s="436" t="s">
        <v>1971</v>
      </c>
      <c r="D517" s="545">
        <v>200</v>
      </c>
      <c r="E517" s="254" t="s">
        <v>2050</v>
      </c>
      <c r="F517" s="254" t="s">
        <v>2051</v>
      </c>
      <c r="G517" s="541" t="s">
        <v>2052</v>
      </c>
      <c r="H517" s="487" t="s">
        <v>2171</v>
      </c>
      <c r="I517" s="542">
        <f>20*12</f>
        <v>240</v>
      </c>
      <c r="J517" s="599" t="s">
        <v>2171</v>
      </c>
      <c r="K517" s="593">
        <v>1001</v>
      </c>
      <c r="L517" s="594" t="s">
        <v>410</v>
      </c>
      <c r="M517" s="595" t="s">
        <v>3083</v>
      </c>
      <c r="N517" s="596" t="s">
        <v>481</v>
      </c>
      <c r="O517" s="601">
        <f>20*12</f>
        <v>240</v>
      </c>
      <c r="P517" s="596">
        <v>0</v>
      </c>
      <c r="Q517" s="596">
        <v>3</v>
      </c>
      <c r="R517" s="591"/>
      <c r="S517" s="599">
        <v>20260101</v>
      </c>
      <c r="T517" s="599">
        <v>20260331</v>
      </c>
      <c r="U517" s="220">
        <v>61910.85</v>
      </c>
      <c r="V517" s="220"/>
    </row>
    <row r="518" spans="2:22" s="194" customFormat="1" ht="15.75">
      <c r="B518" s="430" t="s">
        <v>276</v>
      </c>
      <c r="C518" s="436" t="s">
        <v>1971</v>
      </c>
      <c r="D518" s="545">
        <v>100</v>
      </c>
      <c r="E518" s="254" t="s">
        <v>2053</v>
      </c>
      <c r="F518" s="254" t="s">
        <v>2054</v>
      </c>
      <c r="G518" s="541" t="s">
        <v>2055</v>
      </c>
      <c r="H518" s="487" t="s">
        <v>2171</v>
      </c>
      <c r="I518" s="542">
        <f>16*12</f>
        <v>192</v>
      </c>
      <c r="J518" s="599" t="s">
        <v>2171</v>
      </c>
      <c r="K518" s="593">
        <v>1001</v>
      </c>
      <c r="L518" s="594" t="s">
        <v>410</v>
      </c>
      <c r="M518" s="595" t="s">
        <v>3083</v>
      </c>
      <c r="N518" s="596" t="s">
        <v>481</v>
      </c>
      <c r="O518" s="601">
        <f>16*12</f>
        <v>192</v>
      </c>
      <c r="P518" s="596">
        <v>0</v>
      </c>
      <c r="Q518" s="596">
        <v>3</v>
      </c>
      <c r="R518" s="591"/>
      <c r="S518" s="599">
        <v>20260101</v>
      </c>
      <c r="T518" s="599">
        <v>20260331</v>
      </c>
      <c r="U518" s="220">
        <v>49180.13</v>
      </c>
      <c r="V518" s="220"/>
    </row>
    <row r="519" spans="2:22" s="194" customFormat="1" ht="15.75">
      <c r="B519" s="430" t="s">
        <v>276</v>
      </c>
      <c r="C519" s="436" t="s">
        <v>1971</v>
      </c>
      <c r="D519" s="545">
        <v>100</v>
      </c>
      <c r="E519" s="254" t="s">
        <v>2056</v>
      </c>
      <c r="F519" s="254" t="s">
        <v>2057</v>
      </c>
      <c r="G519" s="541" t="s">
        <v>2058</v>
      </c>
      <c r="H519" s="487" t="s">
        <v>2171</v>
      </c>
      <c r="I519" s="542">
        <v>78</v>
      </c>
      <c r="J519" s="599" t="s">
        <v>2171</v>
      </c>
      <c r="K519" s="593">
        <v>1001</v>
      </c>
      <c r="L519" s="594" t="s">
        <v>410</v>
      </c>
      <c r="M519" s="595" t="s">
        <v>3083</v>
      </c>
      <c r="N519" s="591" t="s">
        <v>479</v>
      </c>
      <c r="O519" s="601">
        <v>78</v>
      </c>
      <c r="P519" s="596">
        <v>0</v>
      </c>
      <c r="Q519" s="596">
        <v>3</v>
      </c>
      <c r="R519" s="591"/>
      <c r="S519" s="599">
        <v>20260101</v>
      </c>
      <c r="T519" s="599">
        <v>20260331</v>
      </c>
      <c r="U519" s="220">
        <v>10128.24</v>
      </c>
      <c r="V519" s="220"/>
    </row>
    <row r="520" spans="2:22" s="194" customFormat="1" ht="15.75">
      <c r="B520" s="430" t="s">
        <v>276</v>
      </c>
      <c r="C520" s="436" t="s">
        <v>1971</v>
      </c>
      <c r="D520" s="545">
        <v>100</v>
      </c>
      <c r="E520" s="254" t="s">
        <v>2059</v>
      </c>
      <c r="F520" s="254" t="s">
        <v>2060</v>
      </c>
      <c r="G520" s="541" t="s">
        <v>2061</v>
      </c>
      <c r="H520" s="487" t="s">
        <v>2171</v>
      </c>
      <c r="I520" s="542">
        <v>216</v>
      </c>
      <c r="J520" s="599" t="s">
        <v>2171</v>
      </c>
      <c r="K520" s="593">
        <v>1001</v>
      </c>
      <c r="L520" s="594" t="s">
        <v>410</v>
      </c>
      <c r="M520" s="595" t="s">
        <v>3083</v>
      </c>
      <c r="N520" s="596" t="s">
        <v>484</v>
      </c>
      <c r="O520" s="601">
        <v>216</v>
      </c>
      <c r="P520" s="596">
        <v>0</v>
      </c>
      <c r="Q520" s="596">
        <v>3</v>
      </c>
      <c r="R520" s="591"/>
      <c r="S520" s="599">
        <v>20260101</v>
      </c>
      <c r="T520" s="599">
        <v>20260331</v>
      </c>
      <c r="U520" s="220">
        <v>43501.98</v>
      </c>
      <c r="V520" s="220"/>
    </row>
    <row r="521" spans="2:22" s="194" customFormat="1" ht="15.75">
      <c r="B521" s="430" t="s">
        <v>276</v>
      </c>
      <c r="C521" s="436" t="s">
        <v>1971</v>
      </c>
      <c r="D521" s="545">
        <v>200</v>
      </c>
      <c r="E521" s="254" t="s">
        <v>2062</v>
      </c>
      <c r="F521" s="254" t="s">
        <v>2063</v>
      </c>
      <c r="G521" s="541" t="s">
        <v>2064</v>
      </c>
      <c r="H521" s="487" t="s">
        <v>2171</v>
      </c>
      <c r="I521" s="542">
        <v>174</v>
      </c>
      <c r="J521" s="599" t="s">
        <v>2171</v>
      </c>
      <c r="K521" s="593">
        <v>1001</v>
      </c>
      <c r="L521" s="594" t="s">
        <v>410</v>
      </c>
      <c r="M521" s="595" t="s">
        <v>3083</v>
      </c>
      <c r="N521" s="596" t="s">
        <v>481</v>
      </c>
      <c r="O521" s="601">
        <v>174</v>
      </c>
      <c r="P521" s="596">
        <v>0</v>
      </c>
      <c r="Q521" s="596">
        <v>3</v>
      </c>
      <c r="R521" s="591"/>
      <c r="S521" s="599">
        <v>20260101</v>
      </c>
      <c r="T521" s="599">
        <v>20260331</v>
      </c>
      <c r="U521" s="220">
        <v>44659.09</v>
      </c>
      <c r="V521" s="220"/>
    </row>
    <row r="522" spans="2:22" s="194" customFormat="1" ht="15.75">
      <c r="B522" s="430" t="s">
        <v>276</v>
      </c>
      <c r="C522" s="436" t="s">
        <v>1971</v>
      </c>
      <c r="D522" s="545">
        <v>100</v>
      </c>
      <c r="E522" s="254" t="s">
        <v>2065</v>
      </c>
      <c r="F522" s="254" t="s">
        <v>2066</v>
      </c>
      <c r="G522" s="541" t="s">
        <v>2067</v>
      </c>
      <c r="H522" s="487" t="s">
        <v>2171</v>
      </c>
      <c r="I522" s="542">
        <f>20*12</f>
        <v>240</v>
      </c>
      <c r="J522" s="599" t="s">
        <v>2171</v>
      </c>
      <c r="K522" s="593">
        <v>1001</v>
      </c>
      <c r="L522" s="594" t="s">
        <v>410</v>
      </c>
      <c r="M522" s="595" t="s">
        <v>3083</v>
      </c>
      <c r="N522" s="596" t="s">
        <v>481</v>
      </c>
      <c r="O522" s="601">
        <f>20*12</f>
        <v>240</v>
      </c>
      <c r="P522" s="596">
        <v>0</v>
      </c>
      <c r="Q522" s="596">
        <v>3</v>
      </c>
      <c r="R522" s="591"/>
      <c r="S522" s="599">
        <v>20260101</v>
      </c>
      <c r="T522" s="599">
        <v>20260331</v>
      </c>
      <c r="U522" s="220">
        <v>61910.85</v>
      </c>
      <c r="V522" s="220"/>
    </row>
    <row r="523" spans="2:22" s="194" customFormat="1" ht="15.75">
      <c r="B523" s="430" t="s">
        <v>276</v>
      </c>
      <c r="C523" s="436" t="s">
        <v>1971</v>
      </c>
      <c r="D523" s="545">
        <v>124</v>
      </c>
      <c r="E523" s="254" t="s">
        <v>2068</v>
      </c>
      <c r="F523" s="254" t="s">
        <v>2069</v>
      </c>
      <c r="G523" s="541" t="s">
        <v>2070</v>
      </c>
      <c r="H523" s="487" t="s">
        <v>2171</v>
      </c>
      <c r="I523" s="542">
        <v>210</v>
      </c>
      <c r="J523" s="599" t="s">
        <v>2171</v>
      </c>
      <c r="K523" s="593">
        <v>1001</v>
      </c>
      <c r="L523" s="594" t="s">
        <v>410</v>
      </c>
      <c r="M523" s="595" t="s">
        <v>3083</v>
      </c>
      <c r="N523" s="596" t="s">
        <v>484</v>
      </c>
      <c r="O523" s="601">
        <v>210</v>
      </c>
      <c r="P523" s="596">
        <v>0</v>
      </c>
      <c r="Q523" s="596">
        <v>3</v>
      </c>
      <c r="R523" s="591"/>
      <c r="S523" s="599">
        <v>20260101</v>
      </c>
      <c r="T523" s="599">
        <v>20260331</v>
      </c>
      <c r="U523" s="220">
        <v>38994.910000000003</v>
      </c>
      <c r="V523" s="220"/>
    </row>
    <row r="524" spans="2:22" s="194" customFormat="1" ht="15.75">
      <c r="B524" s="430" t="s">
        <v>276</v>
      </c>
      <c r="C524" s="436" t="s">
        <v>1971</v>
      </c>
      <c r="D524" s="545">
        <v>200</v>
      </c>
      <c r="E524" s="254" t="s">
        <v>2071</v>
      </c>
      <c r="F524" s="254" t="s">
        <v>2072</v>
      </c>
      <c r="G524" s="541" t="s">
        <v>2073</v>
      </c>
      <c r="H524" s="487" t="s">
        <v>2171</v>
      </c>
      <c r="I524" s="542">
        <v>240</v>
      </c>
      <c r="J524" s="599" t="s">
        <v>2171</v>
      </c>
      <c r="K524" s="593">
        <v>1001</v>
      </c>
      <c r="L524" s="594" t="s">
        <v>410</v>
      </c>
      <c r="M524" s="595" t="s">
        <v>3083</v>
      </c>
      <c r="N524" s="596" t="s">
        <v>481</v>
      </c>
      <c r="O524" s="601">
        <v>240</v>
      </c>
      <c r="P524" s="596">
        <v>0</v>
      </c>
      <c r="Q524" s="596">
        <v>3</v>
      </c>
      <c r="R524" s="591"/>
      <c r="S524" s="599">
        <v>20260101</v>
      </c>
      <c r="T524" s="599">
        <v>20260331</v>
      </c>
      <c r="U524" s="220">
        <v>61910.85</v>
      </c>
      <c r="V524" s="220"/>
    </row>
    <row r="525" spans="2:22" s="194" customFormat="1" ht="15.75">
      <c r="B525" s="430" t="s">
        <v>276</v>
      </c>
      <c r="C525" s="436" t="s">
        <v>1971</v>
      </c>
      <c r="D525" s="545">
        <v>124</v>
      </c>
      <c r="E525" s="254" t="s">
        <v>2074</v>
      </c>
      <c r="F525" s="254" t="s">
        <v>2075</v>
      </c>
      <c r="G525" s="541" t="s">
        <v>2076</v>
      </c>
      <c r="H525" s="487" t="s">
        <v>2171</v>
      </c>
      <c r="I525" s="542">
        <v>148</v>
      </c>
      <c r="J525" s="599" t="s">
        <v>2171</v>
      </c>
      <c r="K525" s="593">
        <v>1001</v>
      </c>
      <c r="L525" s="594" t="s">
        <v>410</v>
      </c>
      <c r="M525" s="595" t="s">
        <v>3083</v>
      </c>
      <c r="N525" s="596" t="s">
        <v>484</v>
      </c>
      <c r="O525" s="601">
        <v>148</v>
      </c>
      <c r="P525" s="596">
        <v>0</v>
      </c>
      <c r="Q525" s="596">
        <v>3</v>
      </c>
      <c r="R525" s="591"/>
      <c r="S525" s="599">
        <v>20260101</v>
      </c>
      <c r="T525" s="599">
        <v>20260331</v>
      </c>
      <c r="U525" s="220">
        <v>27504.81</v>
      </c>
      <c r="V525" s="220"/>
    </row>
    <row r="526" spans="2:22" s="194" customFormat="1" ht="15.75">
      <c r="B526" s="430" t="s">
        <v>276</v>
      </c>
      <c r="C526" s="436" t="s">
        <v>1971</v>
      </c>
      <c r="D526" s="545">
        <v>100</v>
      </c>
      <c r="E526" s="254" t="s">
        <v>2077</v>
      </c>
      <c r="F526" s="254" t="s">
        <v>2078</v>
      </c>
      <c r="G526" s="541" t="s">
        <v>2079</v>
      </c>
      <c r="H526" s="487" t="s">
        <v>2171</v>
      </c>
      <c r="I526" s="542">
        <f>20*12</f>
        <v>240</v>
      </c>
      <c r="J526" s="599" t="s">
        <v>2171</v>
      </c>
      <c r="K526" s="593">
        <v>1001</v>
      </c>
      <c r="L526" s="594" t="s">
        <v>410</v>
      </c>
      <c r="M526" s="595" t="s">
        <v>3083</v>
      </c>
      <c r="N526" s="596" t="s">
        <v>481</v>
      </c>
      <c r="O526" s="601">
        <f>20*12</f>
        <v>240</v>
      </c>
      <c r="P526" s="596">
        <v>0</v>
      </c>
      <c r="Q526" s="596">
        <v>3</v>
      </c>
      <c r="R526" s="591"/>
      <c r="S526" s="599">
        <v>20260101</v>
      </c>
      <c r="T526" s="599">
        <v>20260331</v>
      </c>
      <c r="U526" s="220">
        <v>62091.99</v>
      </c>
      <c r="V526" s="220"/>
    </row>
    <row r="527" spans="2:22" s="194" customFormat="1" ht="15.75">
      <c r="B527" s="430" t="s">
        <v>276</v>
      </c>
      <c r="C527" s="436" t="s">
        <v>1971</v>
      </c>
      <c r="D527" s="545">
        <v>100</v>
      </c>
      <c r="E527" s="254" t="s">
        <v>2080</v>
      </c>
      <c r="F527" s="254" t="s">
        <v>2081</v>
      </c>
      <c r="G527" s="541" t="s">
        <v>2082</v>
      </c>
      <c r="H527" s="487" t="s">
        <v>2171</v>
      </c>
      <c r="I527" s="542">
        <f>20*12</f>
        <v>240</v>
      </c>
      <c r="J527" s="599" t="s">
        <v>2171</v>
      </c>
      <c r="K527" s="593">
        <v>1001</v>
      </c>
      <c r="L527" s="594" t="s">
        <v>410</v>
      </c>
      <c r="M527" s="595" t="s">
        <v>3083</v>
      </c>
      <c r="N527" s="596" t="s">
        <v>481</v>
      </c>
      <c r="O527" s="601">
        <f>20*12</f>
        <v>240</v>
      </c>
      <c r="P527" s="596">
        <v>0</v>
      </c>
      <c r="Q527" s="596">
        <v>3</v>
      </c>
      <c r="R527" s="591"/>
      <c r="S527" s="599">
        <v>20260101</v>
      </c>
      <c r="T527" s="599">
        <v>20260331</v>
      </c>
      <c r="U527" s="220">
        <v>61910.85</v>
      </c>
      <c r="V527" s="220"/>
    </row>
    <row r="528" spans="2:22" s="194" customFormat="1" ht="15.75">
      <c r="B528" s="430" t="s">
        <v>276</v>
      </c>
      <c r="C528" s="436" t="s">
        <v>1971</v>
      </c>
      <c r="D528" s="545">
        <v>100</v>
      </c>
      <c r="E528" s="254" t="s">
        <v>2083</v>
      </c>
      <c r="F528" s="254" t="s">
        <v>2084</v>
      </c>
      <c r="G528" s="541" t="s">
        <v>2085</v>
      </c>
      <c r="H528" s="487" t="s">
        <v>2171</v>
      </c>
      <c r="I528" s="542">
        <v>128</v>
      </c>
      <c r="J528" s="599" t="s">
        <v>2171</v>
      </c>
      <c r="K528" s="593">
        <v>1001</v>
      </c>
      <c r="L528" s="594" t="s">
        <v>410</v>
      </c>
      <c r="M528" s="595" t="s">
        <v>3083</v>
      </c>
      <c r="N528" s="596" t="s">
        <v>484</v>
      </c>
      <c r="O528" s="601">
        <v>128</v>
      </c>
      <c r="P528" s="596">
        <v>0</v>
      </c>
      <c r="Q528" s="596">
        <v>3</v>
      </c>
      <c r="R528" s="591"/>
      <c r="S528" s="599">
        <v>20260101</v>
      </c>
      <c r="T528" s="599">
        <v>20260331</v>
      </c>
      <c r="U528" s="220">
        <v>21399.91</v>
      </c>
      <c r="V528" s="220"/>
    </row>
    <row r="529" spans="2:22" s="194" customFormat="1" ht="15.75">
      <c r="B529" s="430" t="s">
        <v>276</v>
      </c>
      <c r="C529" s="436" t="s">
        <v>1971</v>
      </c>
      <c r="D529" s="545">
        <v>124</v>
      </c>
      <c r="E529" s="254" t="s">
        <v>2086</v>
      </c>
      <c r="F529" s="254" t="s">
        <v>2087</v>
      </c>
      <c r="G529" s="541" t="s">
        <v>2088</v>
      </c>
      <c r="H529" s="487" t="s">
        <v>2171</v>
      </c>
      <c r="I529" s="542">
        <v>210</v>
      </c>
      <c r="J529" s="599" t="s">
        <v>2171</v>
      </c>
      <c r="K529" s="593">
        <v>1001</v>
      </c>
      <c r="L529" s="594" t="s">
        <v>410</v>
      </c>
      <c r="M529" s="595" t="s">
        <v>3083</v>
      </c>
      <c r="N529" s="596" t="s">
        <v>484</v>
      </c>
      <c r="O529" s="601">
        <v>210</v>
      </c>
      <c r="P529" s="596">
        <v>0</v>
      </c>
      <c r="Q529" s="596">
        <v>3</v>
      </c>
      <c r="R529" s="591"/>
      <c r="S529" s="599">
        <v>20260101</v>
      </c>
      <c r="T529" s="599">
        <v>20260331</v>
      </c>
      <c r="U529" s="220">
        <v>41698.410000000003</v>
      </c>
      <c r="V529" s="220"/>
    </row>
    <row r="530" spans="2:22" s="194" customFormat="1" ht="15.75">
      <c r="B530" s="430" t="s">
        <v>276</v>
      </c>
      <c r="C530" s="436" t="s">
        <v>1971</v>
      </c>
      <c r="D530" s="545">
        <v>100</v>
      </c>
      <c r="E530" s="254" t="s">
        <v>2089</v>
      </c>
      <c r="F530" s="254" t="s">
        <v>2090</v>
      </c>
      <c r="G530" s="541" t="s">
        <v>2091</v>
      </c>
      <c r="H530" s="487" t="s">
        <v>2171</v>
      </c>
      <c r="I530" s="542">
        <v>120</v>
      </c>
      <c r="J530" s="599" t="s">
        <v>2171</v>
      </c>
      <c r="K530" s="593">
        <v>1001</v>
      </c>
      <c r="L530" s="594" t="s">
        <v>410</v>
      </c>
      <c r="M530" s="595" t="s">
        <v>3083</v>
      </c>
      <c r="N530" s="596" t="s">
        <v>481</v>
      </c>
      <c r="O530" s="601">
        <v>120</v>
      </c>
      <c r="P530" s="596">
        <v>0</v>
      </c>
      <c r="Q530" s="596">
        <v>3</v>
      </c>
      <c r="R530" s="591"/>
      <c r="S530" s="599">
        <v>20260101</v>
      </c>
      <c r="T530" s="599">
        <v>20260331</v>
      </c>
      <c r="U530" s="220">
        <v>34734.550000000003</v>
      </c>
      <c r="V530" s="220"/>
    </row>
    <row r="531" spans="2:22" s="194" customFormat="1" ht="15.75">
      <c r="B531" s="430" t="s">
        <v>276</v>
      </c>
      <c r="C531" s="436" t="s">
        <v>1971</v>
      </c>
      <c r="D531" s="545">
        <v>124</v>
      </c>
      <c r="E531" s="254" t="s">
        <v>2092</v>
      </c>
      <c r="F531" s="254" t="s">
        <v>2093</v>
      </c>
      <c r="G531" s="541" t="s">
        <v>2094</v>
      </c>
      <c r="H531" s="487" t="s">
        <v>2171</v>
      </c>
      <c r="I531" s="542">
        <v>72</v>
      </c>
      <c r="J531" s="599" t="s">
        <v>2171</v>
      </c>
      <c r="K531" s="593">
        <v>1001</v>
      </c>
      <c r="L531" s="594" t="s">
        <v>410</v>
      </c>
      <c r="M531" s="595" t="s">
        <v>3083</v>
      </c>
      <c r="N531" s="596" t="s">
        <v>484</v>
      </c>
      <c r="O531" s="601">
        <v>72</v>
      </c>
      <c r="P531" s="596">
        <v>0</v>
      </c>
      <c r="Q531" s="596">
        <v>3</v>
      </c>
      <c r="R531" s="591"/>
      <c r="S531" s="599">
        <v>20260101</v>
      </c>
      <c r="T531" s="599">
        <v>20260331</v>
      </c>
      <c r="U531" s="220">
        <v>16616.009999999998</v>
      </c>
      <c r="V531" s="220"/>
    </row>
    <row r="532" spans="2:22" s="194" customFormat="1" ht="15.75">
      <c r="B532" s="430" t="s">
        <v>276</v>
      </c>
      <c r="C532" s="436" t="s">
        <v>1971</v>
      </c>
      <c r="D532" s="545">
        <v>200</v>
      </c>
      <c r="E532" s="254" t="s">
        <v>2095</v>
      </c>
      <c r="F532" s="254" t="s">
        <v>2096</v>
      </c>
      <c r="G532" s="541" t="s">
        <v>2097</v>
      </c>
      <c r="H532" s="487" t="s">
        <v>2171</v>
      </c>
      <c r="I532" s="542">
        <f>20*12</f>
        <v>240</v>
      </c>
      <c r="J532" s="599" t="s">
        <v>2171</v>
      </c>
      <c r="K532" s="593">
        <v>1001</v>
      </c>
      <c r="L532" s="594" t="s">
        <v>410</v>
      </c>
      <c r="M532" s="595" t="s">
        <v>3083</v>
      </c>
      <c r="N532" s="596" t="s">
        <v>481</v>
      </c>
      <c r="O532" s="601">
        <f>20*12</f>
        <v>240</v>
      </c>
      <c r="P532" s="596">
        <v>0</v>
      </c>
      <c r="Q532" s="596">
        <v>3</v>
      </c>
      <c r="R532" s="591"/>
      <c r="S532" s="599">
        <v>20260101</v>
      </c>
      <c r="T532" s="599">
        <v>20260331</v>
      </c>
      <c r="U532" s="220">
        <v>61910.85</v>
      </c>
      <c r="V532" s="220"/>
    </row>
    <row r="533" spans="2:22" s="194" customFormat="1" ht="15.75">
      <c r="B533" s="430" t="s">
        <v>276</v>
      </c>
      <c r="C533" s="436" t="s">
        <v>1971</v>
      </c>
      <c r="D533" s="545">
        <v>200</v>
      </c>
      <c r="E533" s="254" t="s">
        <v>2098</v>
      </c>
      <c r="F533" s="254" t="s">
        <v>2099</v>
      </c>
      <c r="G533" s="541" t="s">
        <v>2100</v>
      </c>
      <c r="H533" s="487" t="s">
        <v>2171</v>
      </c>
      <c r="I533" s="542">
        <f>20*12</f>
        <v>240</v>
      </c>
      <c r="J533" s="599" t="s">
        <v>2171</v>
      </c>
      <c r="K533" s="593">
        <v>1001</v>
      </c>
      <c r="L533" s="594" t="s">
        <v>410</v>
      </c>
      <c r="M533" s="595" t="s">
        <v>3083</v>
      </c>
      <c r="N533" s="591" t="s">
        <v>486</v>
      </c>
      <c r="O533" s="601">
        <f>20*12</f>
        <v>240</v>
      </c>
      <c r="P533" s="596">
        <v>0</v>
      </c>
      <c r="Q533" s="596">
        <v>3</v>
      </c>
      <c r="R533" s="591"/>
      <c r="S533" s="599">
        <v>20260101</v>
      </c>
      <c r="T533" s="599">
        <v>20260331</v>
      </c>
      <c r="U533" s="220">
        <v>50942.86</v>
      </c>
      <c r="V533" s="220"/>
    </row>
    <row r="534" spans="2:22" s="194" customFormat="1" ht="15.75">
      <c r="B534" s="430" t="s">
        <v>276</v>
      </c>
      <c r="C534" s="436" t="s">
        <v>1971</v>
      </c>
      <c r="D534" s="545">
        <v>124</v>
      </c>
      <c r="E534" s="254" t="s">
        <v>2101</v>
      </c>
      <c r="F534" s="254" t="s">
        <v>2102</v>
      </c>
      <c r="G534" s="541" t="s">
        <v>2103</v>
      </c>
      <c r="H534" s="487" t="s">
        <v>2171</v>
      </c>
      <c r="I534" s="542">
        <f>20*12</f>
        <v>240</v>
      </c>
      <c r="J534" s="599" t="s">
        <v>2171</v>
      </c>
      <c r="K534" s="593">
        <v>1001</v>
      </c>
      <c r="L534" s="594" t="s">
        <v>410</v>
      </c>
      <c r="M534" s="595" t="s">
        <v>3083</v>
      </c>
      <c r="N534" s="596" t="s">
        <v>481</v>
      </c>
      <c r="O534" s="601">
        <f>20*12</f>
        <v>240</v>
      </c>
      <c r="P534" s="596">
        <v>0</v>
      </c>
      <c r="Q534" s="596">
        <v>3</v>
      </c>
      <c r="R534" s="591"/>
      <c r="S534" s="599">
        <v>20260101</v>
      </c>
      <c r="T534" s="599">
        <v>20260331</v>
      </c>
      <c r="U534" s="220">
        <v>54665.35</v>
      </c>
      <c r="V534" s="220"/>
    </row>
    <row r="535" spans="2:22" s="194" customFormat="1" ht="15.75">
      <c r="B535" s="430" t="s">
        <v>276</v>
      </c>
      <c r="C535" s="436" t="s">
        <v>1971</v>
      </c>
      <c r="D535" s="545">
        <v>200</v>
      </c>
      <c r="E535" s="254" t="s">
        <v>2104</v>
      </c>
      <c r="F535" s="254" t="s">
        <v>2105</v>
      </c>
      <c r="G535" s="541" t="s">
        <v>2106</v>
      </c>
      <c r="H535" s="487" t="s">
        <v>2171</v>
      </c>
      <c r="I535" s="542">
        <v>234</v>
      </c>
      <c r="J535" s="599" t="s">
        <v>2171</v>
      </c>
      <c r="K535" s="593">
        <v>1001</v>
      </c>
      <c r="L535" s="594" t="s">
        <v>410</v>
      </c>
      <c r="M535" s="595" t="s">
        <v>3083</v>
      </c>
      <c r="N535" s="596" t="s">
        <v>481</v>
      </c>
      <c r="O535" s="601">
        <v>234</v>
      </c>
      <c r="P535" s="596">
        <v>0</v>
      </c>
      <c r="Q535" s="596">
        <v>3</v>
      </c>
      <c r="R535" s="591"/>
      <c r="S535" s="599">
        <v>20260101</v>
      </c>
      <c r="T535" s="599">
        <v>20260331</v>
      </c>
      <c r="U535" s="220">
        <v>60223.4</v>
      </c>
      <c r="V535" s="220"/>
    </row>
    <row r="536" spans="2:22" s="194" customFormat="1" ht="15.75">
      <c r="B536" s="430" t="s">
        <v>276</v>
      </c>
      <c r="C536" s="436" t="s">
        <v>1971</v>
      </c>
      <c r="D536" s="545">
        <v>200</v>
      </c>
      <c r="E536" s="254" t="s">
        <v>2107</v>
      </c>
      <c r="F536" s="254" t="s">
        <v>2108</v>
      </c>
      <c r="G536" s="541" t="s">
        <v>2109</v>
      </c>
      <c r="H536" s="487" t="s">
        <v>2171</v>
      </c>
      <c r="I536" s="542">
        <f>20*12</f>
        <v>240</v>
      </c>
      <c r="J536" s="599" t="s">
        <v>2171</v>
      </c>
      <c r="K536" s="593">
        <v>1001</v>
      </c>
      <c r="L536" s="594" t="s">
        <v>410</v>
      </c>
      <c r="M536" s="595" t="s">
        <v>3083</v>
      </c>
      <c r="N536" s="596" t="s">
        <v>481</v>
      </c>
      <c r="O536" s="601">
        <f>20*12</f>
        <v>240</v>
      </c>
      <c r="P536" s="596">
        <v>0</v>
      </c>
      <c r="Q536" s="596">
        <v>3</v>
      </c>
      <c r="R536" s="591"/>
      <c r="S536" s="599">
        <v>20260101</v>
      </c>
      <c r="T536" s="599">
        <v>20260331</v>
      </c>
      <c r="U536" s="220">
        <v>61454.44</v>
      </c>
      <c r="V536" s="220"/>
    </row>
    <row r="537" spans="2:22" s="194" customFormat="1" ht="15.75">
      <c r="B537" s="430" t="s">
        <v>276</v>
      </c>
      <c r="C537" s="436" t="s">
        <v>1971</v>
      </c>
      <c r="D537" s="545">
        <v>200</v>
      </c>
      <c r="E537" s="254" t="s">
        <v>2110</v>
      </c>
      <c r="F537" s="254" t="s">
        <v>2111</v>
      </c>
      <c r="G537" s="541" t="s">
        <v>2112</v>
      </c>
      <c r="H537" s="487" t="s">
        <v>2171</v>
      </c>
      <c r="I537" s="542">
        <f>14*12</f>
        <v>168</v>
      </c>
      <c r="J537" s="599" t="s">
        <v>2171</v>
      </c>
      <c r="K537" s="593">
        <v>1001</v>
      </c>
      <c r="L537" s="594" t="s">
        <v>410</v>
      </c>
      <c r="M537" s="595" t="s">
        <v>3083</v>
      </c>
      <c r="N537" s="596" t="s">
        <v>481</v>
      </c>
      <c r="O537" s="601">
        <f>14*12</f>
        <v>168</v>
      </c>
      <c r="P537" s="596">
        <v>0</v>
      </c>
      <c r="Q537" s="596">
        <v>3</v>
      </c>
      <c r="R537" s="591"/>
      <c r="S537" s="599">
        <v>20260101</v>
      </c>
      <c r="T537" s="599">
        <v>20260331</v>
      </c>
      <c r="U537" s="220">
        <v>42238.19</v>
      </c>
      <c r="V537" s="220"/>
    </row>
    <row r="538" spans="2:22" s="194" customFormat="1" ht="15.75">
      <c r="B538" s="430" t="s">
        <v>276</v>
      </c>
      <c r="C538" s="436" t="s">
        <v>1971</v>
      </c>
      <c r="D538" s="545">
        <v>124</v>
      </c>
      <c r="E538" s="254" t="s">
        <v>2113</v>
      </c>
      <c r="F538" s="254" t="s">
        <v>2114</v>
      </c>
      <c r="G538" s="541" t="s">
        <v>2115</v>
      </c>
      <c r="H538" s="487" t="s">
        <v>2171</v>
      </c>
      <c r="I538" s="542">
        <v>26</v>
      </c>
      <c r="J538" s="599" t="s">
        <v>2171</v>
      </c>
      <c r="K538" s="593">
        <v>1001</v>
      </c>
      <c r="L538" s="594" t="s">
        <v>410</v>
      </c>
      <c r="M538" s="595" t="s">
        <v>3083</v>
      </c>
      <c r="N538" s="591" t="s">
        <v>3088</v>
      </c>
      <c r="O538" s="601">
        <v>26</v>
      </c>
      <c r="P538" s="596">
        <v>0</v>
      </c>
      <c r="Q538" s="596">
        <v>3</v>
      </c>
      <c r="R538" s="591"/>
      <c r="S538" s="599">
        <v>20260101</v>
      </c>
      <c r="T538" s="599">
        <v>20260331</v>
      </c>
      <c r="U538" s="220">
        <v>5592.87</v>
      </c>
      <c r="V538" s="220"/>
    </row>
    <row r="539" spans="2:22" s="194" customFormat="1" ht="15.75">
      <c r="B539" s="430" t="s">
        <v>276</v>
      </c>
      <c r="C539" s="436" t="s">
        <v>1971</v>
      </c>
      <c r="D539" s="545">
        <v>100</v>
      </c>
      <c r="E539" s="254" t="s">
        <v>2116</v>
      </c>
      <c r="F539" s="254" t="s">
        <v>2117</v>
      </c>
      <c r="G539" s="541" t="s">
        <v>2118</v>
      </c>
      <c r="H539" s="487" t="s">
        <v>2171</v>
      </c>
      <c r="I539" s="542">
        <v>234</v>
      </c>
      <c r="J539" s="599" t="s">
        <v>2171</v>
      </c>
      <c r="K539" s="593">
        <v>1001</v>
      </c>
      <c r="L539" s="594" t="s">
        <v>410</v>
      </c>
      <c r="M539" s="595" t="s">
        <v>3083</v>
      </c>
      <c r="N539" s="596" t="s">
        <v>481</v>
      </c>
      <c r="O539" s="601">
        <v>234</v>
      </c>
      <c r="P539" s="596">
        <v>0</v>
      </c>
      <c r="Q539" s="596">
        <v>3</v>
      </c>
      <c r="R539" s="591"/>
      <c r="S539" s="599">
        <v>20260101</v>
      </c>
      <c r="T539" s="599">
        <v>20260331</v>
      </c>
      <c r="U539" s="220">
        <v>60314.68</v>
      </c>
      <c r="V539" s="220"/>
    </row>
    <row r="540" spans="2:22" s="194" customFormat="1" ht="15.75">
      <c r="B540" s="430" t="s">
        <v>276</v>
      </c>
      <c r="C540" s="436" t="s">
        <v>1971</v>
      </c>
      <c r="D540" s="545">
        <v>100</v>
      </c>
      <c r="E540" s="254" t="s">
        <v>2119</v>
      </c>
      <c r="F540" s="254" t="s">
        <v>2120</v>
      </c>
      <c r="G540" s="541" t="s">
        <v>2121</v>
      </c>
      <c r="H540" s="487" t="s">
        <v>2171</v>
      </c>
      <c r="I540" s="542">
        <v>234</v>
      </c>
      <c r="J540" s="599" t="s">
        <v>2171</v>
      </c>
      <c r="K540" s="593">
        <v>1001</v>
      </c>
      <c r="L540" s="594" t="s">
        <v>410</v>
      </c>
      <c r="M540" s="595" t="s">
        <v>3083</v>
      </c>
      <c r="N540" s="596" t="s">
        <v>481</v>
      </c>
      <c r="O540" s="601">
        <v>234</v>
      </c>
      <c r="P540" s="596">
        <v>0</v>
      </c>
      <c r="Q540" s="596">
        <v>3</v>
      </c>
      <c r="R540" s="591"/>
      <c r="S540" s="599">
        <v>20260101</v>
      </c>
      <c r="T540" s="599">
        <v>20260331</v>
      </c>
      <c r="U540" s="220">
        <v>59746.9</v>
      </c>
      <c r="V540" s="220"/>
    </row>
    <row r="541" spans="2:22" s="194" customFormat="1" ht="15.75">
      <c r="B541" s="430" t="s">
        <v>276</v>
      </c>
      <c r="C541" s="436" t="s">
        <v>1971</v>
      </c>
      <c r="D541" s="545">
        <v>124</v>
      </c>
      <c r="E541" s="254" t="s">
        <v>2122</v>
      </c>
      <c r="F541" s="254" t="s">
        <v>2123</v>
      </c>
      <c r="G541" s="541" t="s">
        <v>2124</v>
      </c>
      <c r="H541" s="487" t="s">
        <v>2171</v>
      </c>
      <c r="I541" s="542">
        <f>20*12</f>
        <v>240</v>
      </c>
      <c r="J541" s="599" t="s">
        <v>2171</v>
      </c>
      <c r="K541" s="593">
        <v>1001</v>
      </c>
      <c r="L541" s="594" t="s">
        <v>410</v>
      </c>
      <c r="M541" s="595" t="s">
        <v>3083</v>
      </c>
      <c r="N541" s="596" t="s">
        <v>481</v>
      </c>
      <c r="O541" s="601">
        <f>20*12</f>
        <v>240</v>
      </c>
      <c r="P541" s="596">
        <v>0</v>
      </c>
      <c r="Q541" s="596">
        <v>3</v>
      </c>
      <c r="R541" s="591"/>
      <c r="S541" s="599">
        <v>20260101</v>
      </c>
      <c r="T541" s="599">
        <v>20260331</v>
      </c>
      <c r="U541" s="220">
        <v>61910.85</v>
      </c>
      <c r="V541" s="220"/>
    </row>
    <row r="542" spans="2:22" s="194" customFormat="1" ht="15.75">
      <c r="B542" s="430" t="s">
        <v>276</v>
      </c>
      <c r="C542" s="436" t="s">
        <v>1971</v>
      </c>
      <c r="D542" s="545">
        <v>100</v>
      </c>
      <c r="E542" s="254" t="s">
        <v>2125</v>
      </c>
      <c r="F542" s="254" t="s">
        <v>2126</v>
      </c>
      <c r="G542" s="541" t="s">
        <v>2127</v>
      </c>
      <c r="H542" s="487" t="s">
        <v>2171</v>
      </c>
      <c r="I542" s="542">
        <v>150</v>
      </c>
      <c r="J542" s="599" t="s">
        <v>2171</v>
      </c>
      <c r="K542" s="593">
        <v>1001</v>
      </c>
      <c r="L542" s="594" t="s">
        <v>410</v>
      </c>
      <c r="M542" s="595" t="s">
        <v>3083</v>
      </c>
      <c r="N542" s="596" t="s">
        <v>484</v>
      </c>
      <c r="O542" s="601">
        <v>150</v>
      </c>
      <c r="P542" s="596">
        <v>0</v>
      </c>
      <c r="Q542" s="596">
        <v>3</v>
      </c>
      <c r="R542" s="591"/>
      <c r="S542" s="599">
        <v>20260101</v>
      </c>
      <c r="T542" s="599">
        <v>20260331</v>
      </c>
      <c r="U542" s="220">
        <v>27782.39</v>
      </c>
      <c r="V542" s="220"/>
    </row>
    <row r="543" spans="2:22" s="194" customFormat="1" ht="15.75">
      <c r="B543" s="430" t="s">
        <v>276</v>
      </c>
      <c r="C543" s="436" t="s">
        <v>1971</v>
      </c>
      <c r="D543" s="545">
        <v>100</v>
      </c>
      <c r="E543" s="254" t="s">
        <v>2128</v>
      </c>
      <c r="F543" s="254" t="s">
        <v>2129</v>
      </c>
      <c r="G543" s="541" t="s">
        <v>2130</v>
      </c>
      <c r="H543" s="487" t="s">
        <v>2171</v>
      </c>
      <c r="I543" s="542">
        <f>20*12</f>
        <v>240</v>
      </c>
      <c r="J543" s="599" t="s">
        <v>2171</v>
      </c>
      <c r="K543" s="593">
        <v>1001</v>
      </c>
      <c r="L543" s="594" t="s">
        <v>410</v>
      </c>
      <c r="M543" s="595" t="s">
        <v>3083</v>
      </c>
      <c r="N543" s="596" t="s">
        <v>481</v>
      </c>
      <c r="O543" s="601">
        <f>20*12</f>
        <v>240</v>
      </c>
      <c r="P543" s="596">
        <v>0</v>
      </c>
      <c r="Q543" s="596">
        <v>3</v>
      </c>
      <c r="R543" s="591"/>
      <c r="S543" s="599">
        <v>20260101</v>
      </c>
      <c r="T543" s="599">
        <v>20260331</v>
      </c>
      <c r="U543" s="220">
        <v>61910.85</v>
      </c>
      <c r="V543" s="220"/>
    </row>
    <row r="544" spans="2:22" s="194" customFormat="1" ht="15.75">
      <c r="B544" s="430" t="s">
        <v>276</v>
      </c>
      <c r="C544" s="436" t="s">
        <v>1971</v>
      </c>
      <c r="D544" s="545">
        <v>200</v>
      </c>
      <c r="E544" s="254" t="s">
        <v>2131</v>
      </c>
      <c r="F544" s="254" t="s">
        <v>2132</v>
      </c>
      <c r="G544" s="541" t="s">
        <v>2133</v>
      </c>
      <c r="H544" s="487" t="s">
        <v>2171</v>
      </c>
      <c r="I544" s="542">
        <f>17*12</f>
        <v>204</v>
      </c>
      <c r="J544" s="599" t="s">
        <v>2171</v>
      </c>
      <c r="K544" s="593">
        <v>1001</v>
      </c>
      <c r="L544" s="594" t="s">
        <v>410</v>
      </c>
      <c r="M544" s="595" t="s">
        <v>3083</v>
      </c>
      <c r="N544" s="591" t="s">
        <v>486</v>
      </c>
      <c r="O544" s="601">
        <f>17*12</f>
        <v>204</v>
      </c>
      <c r="P544" s="596">
        <v>0</v>
      </c>
      <c r="Q544" s="596">
        <v>3</v>
      </c>
      <c r="R544" s="591"/>
      <c r="S544" s="599">
        <v>20260101</v>
      </c>
      <c r="T544" s="599">
        <v>20260331</v>
      </c>
      <c r="U544" s="220">
        <v>44858.25</v>
      </c>
      <c r="V544" s="220"/>
    </row>
    <row r="545" spans="2:22" s="194" customFormat="1" ht="15.75">
      <c r="B545" s="430" t="s">
        <v>276</v>
      </c>
      <c r="C545" s="436" t="s">
        <v>1971</v>
      </c>
      <c r="D545" s="545">
        <v>100</v>
      </c>
      <c r="E545" s="254" t="s">
        <v>2134</v>
      </c>
      <c r="F545" s="254" t="s">
        <v>2135</v>
      </c>
      <c r="G545" s="541" t="s">
        <v>2136</v>
      </c>
      <c r="H545" s="487" t="s">
        <v>2171</v>
      </c>
      <c r="I545" s="542">
        <v>234</v>
      </c>
      <c r="J545" s="599" t="s">
        <v>2171</v>
      </c>
      <c r="K545" s="593">
        <v>1001</v>
      </c>
      <c r="L545" s="594" t="s">
        <v>410</v>
      </c>
      <c r="M545" s="595" t="s">
        <v>3083</v>
      </c>
      <c r="N545" s="596" t="s">
        <v>481</v>
      </c>
      <c r="O545" s="601">
        <v>234</v>
      </c>
      <c r="P545" s="596">
        <v>0</v>
      </c>
      <c r="Q545" s="596">
        <v>3</v>
      </c>
      <c r="R545" s="591"/>
      <c r="S545" s="599">
        <v>20260101</v>
      </c>
      <c r="T545" s="599">
        <v>20260331</v>
      </c>
      <c r="U545" s="220">
        <v>60411.44</v>
      </c>
      <c r="V545" s="220"/>
    </row>
    <row r="546" spans="2:22" s="194" customFormat="1" ht="15.75">
      <c r="B546" s="430" t="s">
        <v>276</v>
      </c>
      <c r="C546" s="436" t="s">
        <v>1971</v>
      </c>
      <c r="D546" s="545">
        <v>124</v>
      </c>
      <c r="E546" s="254" t="s">
        <v>2137</v>
      </c>
      <c r="F546" s="254" t="s">
        <v>2138</v>
      </c>
      <c r="G546" s="541" t="s">
        <v>2139</v>
      </c>
      <c r="H546" s="487" t="s">
        <v>2171</v>
      </c>
      <c r="I546" s="542">
        <v>72</v>
      </c>
      <c r="J546" s="599" t="s">
        <v>2171</v>
      </c>
      <c r="K546" s="593">
        <v>1001</v>
      </c>
      <c r="L546" s="594" t="s">
        <v>410</v>
      </c>
      <c r="M546" s="595" t="s">
        <v>3083</v>
      </c>
      <c r="N546" s="596" t="s">
        <v>484</v>
      </c>
      <c r="O546" s="601">
        <v>72</v>
      </c>
      <c r="P546" s="596">
        <v>0</v>
      </c>
      <c r="Q546" s="596">
        <v>3</v>
      </c>
      <c r="R546" s="591"/>
      <c r="S546" s="599">
        <v>20260101</v>
      </c>
      <c r="T546" s="599">
        <v>20260331</v>
      </c>
      <c r="U546" s="220">
        <v>10887.28</v>
      </c>
      <c r="V546" s="220"/>
    </row>
    <row r="547" spans="2:22" s="194" customFormat="1" ht="15.75">
      <c r="B547" s="430" t="s">
        <v>276</v>
      </c>
      <c r="C547" s="436" t="s">
        <v>1971</v>
      </c>
      <c r="D547" s="545">
        <v>100</v>
      </c>
      <c r="E547" s="254" t="s">
        <v>2140</v>
      </c>
      <c r="F547" s="254" t="s">
        <v>2141</v>
      </c>
      <c r="G547" s="541" t="s">
        <v>2142</v>
      </c>
      <c r="H547" s="487" t="s">
        <v>2171</v>
      </c>
      <c r="I547" s="542">
        <v>222</v>
      </c>
      <c r="J547" s="599" t="s">
        <v>2171</v>
      </c>
      <c r="K547" s="593">
        <v>1001</v>
      </c>
      <c r="L547" s="594" t="s">
        <v>410</v>
      </c>
      <c r="M547" s="595" t="s">
        <v>3083</v>
      </c>
      <c r="N547" s="596" t="s">
        <v>481</v>
      </c>
      <c r="O547" s="601">
        <v>222</v>
      </c>
      <c r="P547" s="596">
        <v>0</v>
      </c>
      <c r="Q547" s="596">
        <v>3</v>
      </c>
      <c r="R547" s="591"/>
      <c r="S547" s="599">
        <v>20260101</v>
      </c>
      <c r="T547" s="599">
        <v>20260331</v>
      </c>
      <c r="U547" s="220">
        <v>57549.58</v>
      </c>
      <c r="V547" s="220"/>
    </row>
    <row r="548" spans="2:22" s="194" customFormat="1" ht="15.75">
      <c r="B548" s="430" t="s">
        <v>276</v>
      </c>
      <c r="C548" s="436" t="s">
        <v>1971</v>
      </c>
      <c r="D548" s="545">
        <v>200</v>
      </c>
      <c r="E548" s="254" t="s">
        <v>2143</v>
      </c>
      <c r="F548" s="254" t="s">
        <v>2144</v>
      </c>
      <c r="G548" s="541" t="s">
        <v>2145</v>
      </c>
      <c r="H548" s="487" t="s">
        <v>2171</v>
      </c>
      <c r="I548" s="542">
        <v>240</v>
      </c>
      <c r="J548" s="599" t="s">
        <v>2171</v>
      </c>
      <c r="K548" s="593">
        <v>1001</v>
      </c>
      <c r="L548" s="594" t="s">
        <v>410</v>
      </c>
      <c r="M548" s="595" t="s">
        <v>3083</v>
      </c>
      <c r="N548" s="596" t="s">
        <v>481</v>
      </c>
      <c r="O548" s="601">
        <v>240</v>
      </c>
      <c r="P548" s="596">
        <v>0</v>
      </c>
      <c r="Q548" s="596">
        <v>3</v>
      </c>
      <c r="R548" s="591"/>
      <c r="S548" s="599">
        <v>20260101</v>
      </c>
      <c r="T548" s="599">
        <v>20260331</v>
      </c>
      <c r="U548" s="220">
        <v>61910.85</v>
      </c>
      <c r="V548" s="220"/>
    </row>
    <row r="549" spans="2:22" s="194" customFormat="1" ht="15.75">
      <c r="B549" s="430" t="s">
        <v>276</v>
      </c>
      <c r="C549" s="436" t="s">
        <v>1971</v>
      </c>
      <c r="D549" s="545">
        <v>100</v>
      </c>
      <c r="E549" s="254" t="s">
        <v>2146</v>
      </c>
      <c r="F549" s="254" t="s">
        <v>2147</v>
      </c>
      <c r="G549" s="541" t="s">
        <v>2148</v>
      </c>
      <c r="H549" s="487" t="s">
        <v>2171</v>
      </c>
      <c r="I549" s="542">
        <f>20*12</f>
        <v>240</v>
      </c>
      <c r="J549" s="599" t="s">
        <v>2171</v>
      </c>
      <c r="K549" s="593">
        <v>1001</v>
      </c>
      <c r="L549" s="594" t="s">
        <v>410</v>
      </c>
      <c r="M549" s="595" t="s">
        <v>3083</v>
      </c>
      <c r="N549" s="596" t="s">
        <v>481</v>
      </c>
      <c r="O549" s="601">
        <f>20*12</f>
        <v>240</v>
      </c>
      <c r="P549" s="596">
        <v>0</v>
      </c>
      <c r="Q549" s="596">
        <v>3</v>
      </c>
      <c r="R549" s="591"/>
      <c r="S549" s="599">
        <v>20260101</v>
      </c>
      <c r="T549" s="599">
        <v>20260331</v>
      </c>
      <c r="U549" s="220">
        <v>61910.85</v>
      </c>
      <c r="V549" s="220"/>
    </row>
    <row r="550" spans="2:22" s="194" customFormat="1" ht="15.75">
      <c r="B550" s="430" t="s">
        <v>276</v>
      </c>
      <c r="C550" s="436" t="s">
        <v>1971</v>
      </c>
      <c r="D550" s="545">
        <v>100</v>
      </c>
      <c r="E550" s="254" t="s">
        <v>2149</v>
      </c>
      <c r="F550" s="254" t="s">
        <v>2150</v>
      </c>
      <c r="G550" s="541" t="s">
        <v>2151</v>
      </c>
      <c r="H550" s="487" t="s">
        <v>2171</v>
      </c>
      <c r="I550" s="542">
        <f>10*12</f>
        <v>120</v>
      </c>
      <c r="J550" s="599" t="s">
        <v>2171</v>
      </c>
      <c r="K550" s="593">
        <v>1001</v>
      </c>
      <c r="L550" s="594" t="s">
        <v>410</v>
      </c>
      <c r="M550" s="595" t="s">
        <v>3083</v>
      </c>
      <c r="N550" s="596" t="s">
        <v>481</v>
      </c>
      <c r="O550" s="601">
        <f>10*12</f>
        <v>120</v>
      </c>
      <c r="P550" s="596">
        <v>0</v>
      </c>
      <c r="Q550" s="596">
        <v>3</v>
      </c>
      <c r="R550" s="591"/>
      <c r="S550" s="599">
        <v>20260101</v>
      </c>
      <c r="T550" s="599">
        <v>20260331</v>
      </c>
      <c r="U550" s="220">
        <v>30955.43</v>
      </c>
      <c r="V550" s="220"/>
    </row>
    <row r="551" spans="2:22" s="194" customFormat="1" ht="15.75">
      <c r="B551" s="430" t="s">
        <v>276</v>
      </c>
      <c r="C551" s="436" t="s">
        <v>1971</v>
      </c>
      <c r="D551" s="545">
        <v>124</v>
      </c>
      <c r="E551" s="254" t="s">
        <v>2152</v>
      </c>
      <c r="F551" s="254" t="s">
        <v>2153</v>
      </c>
      <c r="G551" s="541" t="s">
        <v>2154</v>
      </c>
      <c r="H551" s="487" t="s">
        <v>2171</v>
      </c>
      <c r="I551" s="542">
        <f>18*12</f>
        <v>216</v>
      </c>
      <c r="J551" s="599" t="s">
        <v>2171</v>
      </c>
      <c r="K551" s="593">
        <v>1001</v>
      </c>
      <c r="L551" s="594" t="s">
        <v>410</v>
      </c>
      <c r="M551" s="595" t="s">
        <v>3083</v>
      </c>
      <c r="N551" s="596" t="s">
        <v>484</v>
      </c>
      <c r="O551" s="601">
        <f>18*12</f>
        <v>216</v>
      </c>
      <c r="P551" s="596">
        <v>0</v>
      </c>
      <c r="Q551" s="596">
        <v>3</v>
      </c>
      <c r="R551" s="591"/>
      <c r="S551" s="599">
        <v>20260101</v>
      </c>
      <c r="T551" s="599">
        <v>20260331</v>
      </c>
      <c r="U551" s="220">
        <v>43386</v>
      </c>
      <c r="V551" s="220"/>
    </row>
    <row r="552" spans="2:22" s="194" customFormat="1" ht="15.75">
      <c r="B552" s="430" t="s">
        <v>276</v>
      </c>
      <c r="C552" s="436" t="s">
        <v>1971</v>
      </c>
      <c r="D552" s="545">
        <v>200</v>
      </c>
      <c r="E552" s="254" t="s">
        <v>2155</v>
      </c>
      <c r="F552" s="254" t="s">
        <v>2156</v>
      </c>
      <c r="G552" s="541" t="s">
        <v>2157</v>
      </c>
      <c r="H552" s="487" t="s">
        <v>2171</v>
      </c>
      <c r="I552" s="542">
        <v>180</v>
      </c>
      <c r="J552" s="599" t="s">
        <v>2171</v>
      </c>
      <c r="K552" s="593">
        <v>1001</v>
      </c>
      <c r="L552" s="594" t="s">
        <v>410</v>
      </c>
      <c r="M552" s="595" t="s">
        <v>3083</v>
      </c>
      <c r="N552" s="596" t="s">
        <v>481</v>
      </c>
      <c r="O552" s="601">
        <v>180</v>
      </c>
      <c r="P552" s="596">
        <v>0</v>
      </c>
      <c r="Q552" s="596">
        <v>3</v>
      </c>
      <c r="R552" s="591"/>
      <c r="S552" s="599">
        <v>20260101</v>
      </c>
      <c r="T552" s="599">
        <v>20260331</v>
      </c>
      <c r="U552" s="220">
        <v>41713.78</v>
      </c>
      <c r="V552" s="220"/>
    </row>
    <row r="553" spans="2:22" s="194" customFormat="1" ht="15.75">
      <c r="B553" s="430" t="s">
        <v>276</v>
      </c>
      <c r="C553" s="436" t="s">
        <v>1971</v>
      </c>
      <c r="D553" s="545">
        <v>200</v>
      </c>
      <c r="E553" s="254" t="s">
        <v>2158</v>
      </c>
      <c r="F553" s="254" t="s">
        <v>2159</v>
      </c>
      <c r="G553" s="541" t="s">
        <v>2160</v>
      </c>
      <c r="H553" s="487" t="s">
        <v>2171</v>
      </c>
      <c r="I553" s="542">
        <f>20*12</f>
        <v>240</v>
      </c>
      <c r="J553" s="599" t="s">
        <v>2171</v>
      </c>
      <c r="K553" s="593">
        <v>1001</v>
      </c>
      <c r="L553" s="594" t="s">
        <v>410</v>
      </c>
      <c r="M553" s="595" t="s">
        <v>3083</v>
      </c>
      <c r="N553" s="591" t="s">
        <v>486</v>
      </c>
      <c r="O553" s="601">
        <f>20*12</f>
        <v>240</v>
      </c>
      <c r="P553" s="596">
        <v>0</v>
      </c>
      <c r="Q553" s="596">
        <v>3</v>
      </c>
      <c r="R553" s="591"/>
      <c r="S553" s="599">
        <v>20260101</v>
      </c>
      <c r="T553" s="599">
        <v>20260331</v>
      </c>
      <c r="U553" s="220">
        <v>54071.76</v>
      </c>
      <c r="V553" s="220"/>
    </row>
    <row r="554" spans="2:22" s="194" customFormat="1" ht="15.75">
      <c r="B554" s="430" t="s">
        <v>276</v>
      </c>
      <c r="C554" s="436" t="s">
        <v>1971</v>
      </c>
      <c r="D554" s="545">
        <v>100</v>
      </c>
      <c r="E554" s="254" t="s">
        <v>2161</v>
      </c>
      <c r="F554" s="254" t="s">
        <v>2162</v>
      </c>
      <c r="G554" s="541" t="s">
        <v>2163</v>
      </c>
      <c r="H554" s="487">
        <v>30102</v>
      </c>
      <c r="I554" s="542">
        <f>20*12</f>
        <v>240</v>
      </c>
      <c r="J554" s="599" t="s">
        <v>2171</v>
      </c>
      <c r="K554" s="593">
        <v>1001</v>
      </c>
      <c r="L554" s="594" t="s">
        <v>410</v>
      </c>
      <c r="M554" s="595" t="s">
        <v>3083</v>
      </c>
      <c r="N554" s="596" t="s">
        <v>481</v>
      </c>
      <c r="O554" s="601">
        <f>20*12</f>
        <v>240</v>
      </c>
      <c r="P554" s="596">
        <v>0</v>
      </c>
      <c r="Q554" s="596">
        <v>3</v>
      </c>
      <c r="R554" s="591"/>
      <c r="S554" s="599">
        <v>20260101</v>
      </c>
      <c r="T554" s="599">
        <v>20260331</v>
      </c>
      <c r="U554" s="220">
        <v>60613.42</v>
      </c>
      <c r="V554" s="220"/>
    </row>
    <row r="555" spans="2:22" s="194" customFormat="1" ht="15.75">
      <c r="B555" s="430" t="s">
        <v>276</v>
      </c>
      <c r="C555" s="436" t="s">
        <v>1971</v>
      </c>
      <c r="D555" s="545">
        <v>100</v>
      </c>
      <c r="E555" s="254" t="s">
        <v>2164</v>
      </c>
      <c r="F555" s="254" t="s">
        <v>2165</v>
      </c>
      <c r="G555" s="541" t="s">
        <v>2166</v>
      </c>
      <c r="H555" s="487" t="s">
        <v>2171</v>
      </c>
      <c r="I555" s="542">
        <f>20*12</f>
        <v>240</v>
      </c>
      <c r="J555" s="599" t="s">
        <v>2171</v>
      </c>
      <c r="K555" s="593">
        <v>1001</v>
      </c>
      <c r="L555" s="594" t="s">
        <v>410</v>
      </c>
      <c r="M555" s="595" t="s">
        <v>3083</v>
      </c>
      <c r="N555" s="596" t="s">
        <v>484</v>
      </c>
      <c r="O555" s="601">
        <f>20*12</f>
        <v>240</v>
      </c>
      <c r="P555" s="596">
        <v>0</v>
      </c>
      <c r="Q555" s="596">
        <v>3</v>
      </c>
      <c r="R555" s="591"/>
      <c r="S555" s="599">
        <v>20260101</v>
      </c>
      <c r="T555" s="599">
        <v>20260331</v>
      </c>
      <c r="U555" s="220">
        <v>48151.66</v>
      </c>
      <c r="V555" s="220"/>
    </row>
    <row r="556" spans="2:22" s="194" customFormat="1">
      <c r="B556" s="548" t="s">
        <v>276</v>
      </c>
      <c r="C556" s="548" t="s">
        <v>2176</v>
      </c>
      <c r="D556" s="548">
        <v>100</v>
      </c>
      <c r="E556" s="548" t="s">
        <v>2310</v>
      </c>
      <c r="F556" s="548" t="s">
        <v>2311</v>
      </c>
      <c r="G556" s="548" t="s">
        <v>2312</v>
      </c>
      <c r="H556" s="548">
        <v>30102</v>
      </c>
      <c r="I556" s="548">
        <v>16</v>
      </c>
      <c r="J556" s="548">
        <v>83101</v>
      </c>
      <c r="K556" s="548">
        <v>1003</v>
      </c>
      <c r="L556" s="548">
        <v>2</v>
      </c>
      <c r="M556" s="548">
        <v>19</v>
      </c>
      <c r="N556" s="548" t="s">
        <v>1027</v>
      </c>
      <c r="O556" s="548">
        <v>192</v>
      </c>
      <c r="P556" s="548">
        <v>0</v>
      </c>
      <c r="Q556" s="548">
        <v>3</v>
      </c>
      <c r="R556" s="548"/>
      <c r="S556" s="548">
        <v>20250901</v>
      </c>
      <c r="T556" s="548">
        <v>20260131</v>
      </c>
      <c r="U556" s="550">
        <v>40407.439999999995</v>
      </c>
      <c r="V556" s="10"/>
    </row>
    <row r="557" spans="2:22" s="194" customFormat="1">
      <c r="B557" s="548" t="s">
        <v>276</v>
      </c>
      <c r="C557" s="548" t="s">
        <v>2176</v>
      </c>
      <c r="D557" s="548">
        <v>100</v>
      </c>
      <c r="E557" s="548" t="s">
        <v>2313</v>
      </c>
      <c r="F557" s="548" t="s">
        <v>2314</v>
      </c>
      <c r="G557" s="548" t="s">
        <v>2315</v>
      </c>
      <c r="H557" s="548">
        <v>30102</v>
      </c>
      <c r="I557" s="548">
        <v>20</v>
      </c>
      <c r="J557" s="548">
        <v>83101</v>
      </c>
      <c r="K557" s="548">
        <v>1003</v>
      </c>
      <c r="L557" s="548">
        <v>2</v>
      </c>
      <c r="M557" s="548">
        <v>19</v>
      </c>
      <c r="N557" s="548" t="s">
        <v>1027</v>
      </c>
      <c r="O557" s="548">
        <v>240</v>
      </c>
      <c r="P557" s="548">
        <v>0</v>
      </c>
      <c r="Q557" s="548">
        <v>3</v>
      </c>
      <c r="R557" s="548"/>
      <c r="S557" s="548">
        <v>20250901</v>
      </c>
      <c r="T557" s="548">
        <v>20260131</v>
      </c>
      <c r="U557" s="550">
        <v>34265.279999999999</v>
      </c>
      <c r="V557" s="10"/>
    </row>
    <row r="558" spans="2:22" s="194" customFormat="1">
      <c r="B558" s="548" t="s">
        <v>276</v>
      </c>
      <c r="C558" s="548" t="s">
        <v>2176</v>
      </c>
      <c r="D558" s="548">
        <v>100</v>
      </c>
      <c r="E558" s="548" t="s">
        <v>2316</v>
      </c>
      <c r="F558" s="548" t="s">
        <v>2317</v>
      </c>
      <c r="G558" s="548" t="s">
        <v>2318</v>
      </c>
      <c r="H558" s="548">
        <v>30102</v>
      </c>
      <c r="I558" s="548">
        <v>20</v>
      </c>
      <c r="J558" s="548">
        <v>83101</v>
      </c>
      <c r="K558" s="548">
        <v>1003</v>
      </c>
      <c r="L558" s="548">
        <v>2</v>
      </c>
      <c r="M558" s="548">
        <v>19</v>
      </c>
      <c r="N558" s="548" t="s">
        <v>1027</v>
      </c>
      <c r="O558" s="548">
        <v>240</v>
      </c>
      <c r="P558" s="548">
        <v>0</v>
      </c>
      <c r="Q558" s="548">
        <v>3</v>
      </c>
      <c r="R558" s="548"/>
      <c r="S558" s="548">
        <v>20250901</v>
      </c>
      <c r="T558" s="548">
        <v>20260131</v>
      </c>
      <c r="U558" s="550">
        <v>33440.639999999999</v>
      </c>
      <c r="V558" s="10"/>
    </row>
    <row r="559" spans="2:22" s="194" customFormat="1">
      <c r="B559" s="548" t="s">
        <v>276</v>
      </c>
      <c r="C559" s="548" t="s">
        <v>2176</v>
      </c>
      <c r="D559" s="548">
        <v>100</v>
      </c>
      <c r="E559" s="548" t="s">
        <v>2319</v>
      </c>
      <c r="F559" s="548" t="s">
        <v>2320</v>
      </c>
      <c r="G559" s="548" t="s">
        <v>2321</v>
      </c>
      <c r="H559" s="548">
        <v>30102</v>
      </c>
      <c r="I559" s="548">
        <v>20</v>
      </c>
      <c r="J559" s="548">
        <v>83101</v>
      </c>
      <c r="K559" s="548">
        <v>1003</v>
      </c>
      <c r="L559" s="548">
        <v>2</v>
      </c>
      <c r="M559" s="548">
        <v>19</v>
      </c>
      <c r="N559" s="548" t="s">
        <v>1027</v>
      </c>
      <c r="O559" s="548">
        <v>240</v>
      </c>
      <c r="P559" s="548">
        <v>0</v>
      </c>
      <c r="Q559" s="548">
        <v>3</v>
      </c>
      <c r="R559" s="548"/>
      <c r="S559" s="548">
        <v>20250901</v>
      </c>
      <c r="T559" s="548">
        <v>20260131</v>
      </c>
      <c r="U559" s="550">
        <v>41800.799999999996</v>
      </c>
      <c r="V559" s="10"/>
    </row>
    <row r="560" spans="2:22" s="194" customFormat="1">
      <c r="B560" s="548" t="s">
        <v>276</v>
      </c>
      <c r="C560" s="548" t="s">
        <v>2176</v>
      </c>
      <c r="D560" s="548">
        <v>100</v>
      </c>
      <c r="E560" s="548" t="s">
        <v>2322</v>
      </c>
      <c r="F560" s="548" t="s">
        <v>2323</v>
      </c>
      <c r="G560" s="548" t="s">
        <v>2324</v>
      </c>
      <c r="H560" s="548">
        <v>30102</v>
      </c>
      <c r="I560" s="548">
        <v>20</v>
      </c>
      <c r="J560" s="548">
        <v>83101</v>
      </c>
      <c r="K560" s="548">
        <v>1003</v>
      </c>
      <c r="L560" s="548">
        <v>2</v>
      </c>
      <c r="M560" s="548">
        <v>19</v>
      </c>
      <c r="N560" s="548" t="s">
        <v>1027</v>
      </c>
      <c r="O560" s="548">
        <v>240</v>
      </c>
      <c r="P560" s="548">
        <v>0</v>
      </c>
      <c r="Q560" s="548">
        <v>3</v>
      </c>
      <c r="R560" s="548"/>
      <c r="S560" s="548">
        <v>20250901</v>
      </c>
      <c r="T560" s="548">
        <v>20260131</v>
      </c>
      <c r="U560" s="550">
        <v>41800.799999999996</v>
      </c>
      <c r="V560" s="10"/>
    </row>
    <row r="561" spans="2:22" s="194" customFormat="1">
      <c r="B561" s="548" t="s">
        <v>276</v>
      </c>
      <c r="C561" s="548" t="s">
        <v>2176</v>
      </c>
      <c r="D561" s="548">
        <v>100</v>
      </c>
      <c r="E561" s="548" t="s">
        <v>2325</v>
      </c>
      <c r="F561" s="548" t="s">
        <v>2326</v>
      </c>
      <c r="G561" s="548" t="s">
        <v>2327</v>
      </c>
      <c r="H561" s="548">
        <v>30102</v>
      </c>
      <c r="I561" s="548">
        <v>20</v>
      </c>
      <c r="J561" s="548">
        <v>83101</v>
      </c>
      <c r="K561" s="548">
        <v>1003</v>
      </c>
      <c r="L561" s="548">
        <v>2</v>
      </c>
      <c r="M561" s="548">
        <v>19</v>
      </c>
      <c r="N561" s="548" t="s">
        <v>1027</v>
      </c>
      <c r="O561" s="548">
        <v>240</v>
      </c>
      <c r="P561" s="548">
        <v>0</v>
      </c>
      <c r="Q561" s="548">
        <v>3</v>
      </c>
      <c r="R561" s="548"/>
      <c r="S561" s="548">
        <v>20250901</v>
      </c>
      <c r="T561" s="548">
        <v>20260131</v>
      </c>
      <c r="U561" s="550">
        <v>35489.040000000001</v>
      </c>
      <c r="V561" s="10"/>
    </row>
    <row r="562" spans="2:22" s="194" customFormat="1">
      <c r="B562" s="548" t="s">
        <v>276</v>
      </c>
      <c r="C562" s="548" t="s">
        <v>2176</v>
      </c>
      <c r="D562" s="548">
        <v>200</v>
      </c>
      <c r="E562" s="548" t="s">
        <v>2328</v>
      </c>
      <c r="F562" s="548" t="s">
        <v>2329</v>
      </c>
      <c r="G562" s="548" t="s">
        <v>2330</v>
      </c>
      <c r="H562" s="548">
        <v>30102</v>
      </c>
      <c r="I562" s="548">
        <v>20</v>
      </c>
      <c r="J562" s="548">
        <v>83101</v>
      </c>
      <c r="K562" s="548">
        <v>1003</v>
      </c>
      <c r="L562" s="548">
        <v>2</v>
      </c>
      <c r="M562" s="548">
        <v>19</v>
      </c>
      <c r="N562" s="548" t="s">
        <v>1027</v>
      </c>
      <c r="O562" s="548">
        <v>240</v>
      </c>
      <c r="P562" s="548">
        <v>0</v>
      </c>
      <c r="Q562" s="548">
        <v>3</v>
      </c>
      <c r="R562" s="548"/>
      <c r="S562" s="548">
        <v>20250901</v>
      </c>
      <c r="T562" s="548">
        <v>20260131</v>
      </c>
      <c r="U562" s="550">
        <v>34834</v>
      </c>
      <c r="V562" s="10"/>
    </row>
    <row r="563" spans="2:22" s="194" customFormat="1">
      <c r="B563" s="548" t="s">
        <v>276</v>
      </c>
      <c r="C563" s="548" t="s">
        <v>2176</v>
      </c>
      <c r="D563" s="548">
        <v>100</v>
      </c>
      <c r="E563" s="548" t="s">
        <v>2331</v>
      </c>
      <c r="F563" s="548" t="s">
        <v>2332</v>
      </c>
      <c r="G563" s="548" t="s">
        <v>2333</v>
      </c>
      <c r="H563" s="548">
        <v>30102</v>
      </c>
      <c r="I563" s="548">
        <v>20</v>
      </c>
      <c r="J563" s="548">
        <v>83101</v>
      </c>
      <c r="K563" s="548">
        <v>1003</v>
      </c>
      <c r="L563" s="548">
        <v>2</v>
      </c>
      <c r="M563" s="548">
        <v>19</v>
      </c>
      <c r="N563" s="548" t="s">
        <v>1027</v>
      </c>
      <c r="O563" s="548">
        <v>240</v>
      </c>
      <c r="P563" s="548">
        <v>0</v>
      </c>
      <c r="Q563" s="548">
        <v>3</v>
      </c>
      <c r="R563" s="548"/>
      <c r="S563" s="548">
        <v>20250901</v>
      </c>
      <c r="T563" s="548">
        <v>20260131</v>
      </c>
      <c r="U563" s="550">
        <v>39014.079999999994</v>
      </c>
      <c r="V563" s="10"/>
    </row>
    <row r="564" spans="2:22" s="194" customFormat="1">
      <c r="B564" s="548" t="s">
        <v>276</v>
      </c>
      <c r="C564" s="548" t="s">
        <v>2176</v>
      </c>
      <c r="D564" s="548">
        <v>100</v>
      </c>
      <c r="E564" s="548" t="s">
        <v>2334</v>
      </c>
      <c r="F564" s="548" t="s">
        <v>2335</v>
      </c>
      <c r="G564" s="548" t="s">
        <v>2336</v>
      </c>
      <c r="H564" s="548">
        <v>30102</v>
      </c>
      <c r="I564" s="548">
        <v>12</v>
      </c>
      <c r="J564" s="548">
        <v>83101</v>
      </c>
      <c r="K564" s="548">
        <v>1003</v>
      </c>
      <c r="L564" s="548">
        <v>2</v>
      </c>
      <c r="M564" s="548">
        <v>19</v>
      </c>
      <c r="N564" s="548" t="s">
        <v>1027</v>
      </c>
      <c r="O564" s="548">
        <v>144</v>
      </c>
      <c r="P564" s="548">
        <v>0</v>
      </c>
      <c r="Q564" s="548">
        <v>3</v>
      </c>
      <c r="R564" s="548"/>
      <c r="S564" s="548">
        <v>20250901</v>
      </c>
      <c r="T564" s="548">
        <v>20260131</v>
      </c>
      <c r="U564" s="550">
        <v>41800.799999999996</v>
      </c>
      <c r="V564" s="10"/>
    </row>
    <row r="565" spans="2:22" s="194" customFormat="1">
      <c r="B565" s="548" t="s">
        <v>276</v>
      </c>
      <c r="C565" s="548" t="s">
        <v>2176</v>
      </c>
      <c r="D565" s="548">
        <v>200</v>
      </c>
      <c r="E565" s="548" t="s">
        <v>2337</v>
      </c>
      <c r="F565" s="548" t="s">
        <v>2338</v>
      </c>
      <c r="G565" s="548" t="s">
        <v>2339</v>
      </c>
      <c r="H565" s="548">
        <v>30102</v>
      </c>
      <c r="I565" s="548">
        <v>17</v>
      </c>
      <c r="J565" s="548">
        <v>83101</v>
      </c>
      <c r="K565" s="548">
        <v>1003</v>
      </c>
      <c r="L565" s="548">
        <v>2</v>
      </c>
      <c r="M565" s="548">
        <v>19</v>
      </c>
      <c r="N565" s="548" t="s">
        <v>1027</v>
      </c>
      <c r="O565" s="548">
        <v>204</v>
      </c>
      <c r="P565" s="548">
        <v>0</v>
      </c>
      <c r="Q565" s="548">
        <v>3</v>
      </c>
      <c r="R565" s="548"/>
      <c r="S565" s="548">
        <v>20250901</v>
      </c>
      <c r="T565" s="548">
        <v>20260131</v>
      </c>
      <c r="U565" s="550">
        <v>10450.199999999999</v>
      </c>
      <c r="V565" s="10"/>
    </row>
    <row r="566" spans="2:22" s="194" customFormat="1">
      <c r="B566" s="548" t="s">
        <v>276</v>
      </c>
      <c r="C566" s="548" t="s">
        <v>2176</v>
      </c>
      <c r="D566" s="548">
        <v>100</v>
      </c>
      <c r="E566" s="548" t="s">
        <v>2340</v>
      </c>
      <c r="F566" s="548" t="s">
        <v>2341</v>
      </c>
      <c r="G566" s="548" t="s">
        <v>2342</v>
      </c>
      <c r="H566" s="548">
        <v>30102</v>
      </c>
      <c r="I566" s="548">
        <v>18</v>
      </c>
      <c r="J566" s="548">
        <v>83101</v>
      </c>
      <c r="K566" s="548">
        <v>1003</v>
      </c>
      <c r="L566" s="548">
        <v>2</v>
      </c>
      <c r="M566" s="548">
        <v>19</v>
      </c>
      <c r="N566" s="548" t="s">
        <v>1027</v>
      </c>
      <c r="O566" s="548">
        <v>216</v>
      </c>
      <c r="P566" s="548">
        <v>0</v>
      </c>
      <c r="Q566" s="548">
        <v>3</v>
      </c>
      <c r="R566" s="548"/>
      <c r="S566" s="548">
        <v>20250901</v>
      </c>
      <c r="T566" s="548">
        <v>20260131</v>
      </c>
      <c r="U566" s="550">
        <v>31350.6</v>
      </c>
      <c r="V566" s="10"/>
    </row>
    <row r="567" spans="2:22" s="194" customFormat="1">
      <c r="B567" s="548" t="s">
        <v>276</v>
      </c>
      <c r="C567" s="548" t="s">
        <v>2176</v>
      </c>
      <c r="D567" s="548">
        <v>200</v>
      </c>
      <c r="E567" s="548" t="s">
        <v>2343</v>
      </c>
      <c r="F567" s="548" t="s">
        <v>2344</v>
      </c>
      <c r="G567" s="548" t="s">
        <v>2345</v>
      </c>
      <c r="H567" s="548">
        <v>30102</v>
      </c>
      <c r="I567" s="548">
        <v>20</v>
      </c>
      <c r="J567" s="548">
        <v>83101</v>
      </c>
      <c r="K567" s="548">
        <v>1003</v>
      </c>
      <c r="L567" s="548">
        <v>2</v>
      </c>
      <c r="M567" s="548">
        <v>19</v>
      </c>
      <c r="N567" s="548" t="s">
        <v>1027</v>
      </c>
      <c r="O567" s="548">
        <v>240</v>
      </c>
      <c r="P567" s="548">
        <v>0</v>
      </c>
      <c r="Q567" s="548">
        <v>3</v>
      </c>
      <c r="R567" s="548"/>
      <c r="S567" s="548">
        <v>20250901</v>
      </c>
      <c r="T567" s="548">
        <v>20260131</v>
      </c>
      <c r="U567" s="550">
        <v>41800.799999999996</v>
      </c>
      <c r="V567" s="10"/>
    </row>
    <row r="568" spans="2:22" s="194" customFormat="1">
      <c r="B568" s="548" t="s">
        <v>276</v>
      </c>
      <c r="C568" s="548" t="s">
        <v>2176</v>
      </c>
      <c r="D568" s="548">
        <v>200</v>
      </c>
      <c r="E568" s="548" t="s">
        <v>2346</v>
      </c>
      <c r="F568" s="548" t="s">
        <v>2347</v>
      </c>
      <c r="G568" s="548" t="s">
        <v>2348</v>
      </c>
      <c r="H568" s="548">
        <v>30102</v>
      </c>
      <c r="I568" s="548">
        <v>18</v>
      </c>
      <c r="J568" s="548">
        <v>83101</v>
      </c>
      <c r="K568" s="548">
        <v>1003</v>
      </c>
      <c r="L568" s="548">
        <v>2</v>
      </c>
      <c r="M568" s="548">
        <v>19</v>
      </c>
      <c r="N568" s="548" t="s">
        <v>1027</v>
      </c>
      <c r="O568" s="548">
        <v>216</v>
      </c>
      <c r="P568" s="548">
        <v>0</v>
      </c>
      <c r="Q568" s="548">
        <v>3</v>
      </c>
      <c r="R568" s="548"/>
      <c r="S568" s="548">
        <v>20250901</v>
      </c>
      <c r="T568" s="548">
        <v>20260131</v>
      </c>
      <c r="U568" s="550">
        <v>25080.48</v>
      </c>
      <c r="V568" s="10"/>
    </row>
    <row r="569" spans="2:22" s="194" customFormat="1">
      <c r="B569" s="548" t="s">
        <v>276</v>
      </c>
      <c r="C569" s="548" t="s">
        <v>2176</v>
      </c>
      <c r="D569" s="548">
        <v>100</v>
      </c>
      <c r="E569" s="548" t="s">
        <v>2349</v>
      </c>
      <c r="F569" s="548" t="s">
        <v>2350</v>
      </c>
      <c r="G569" s="548" t="s">
        <v>2351</v>
      </c>
      <c r="H569" s="548">
        <v>30102</v>
      </c>
      <c r="I569" s="548">
        <v>18</v>
      </c>
      <c r="J569" s="548">
        <v>83101</v>
      </c>
      <c r="K569" s="548">
        <v>1003</v>
      </c>
      <c r="L569" s="548">
        <v>2</v>
      </c>
      <c r="M569" s="548">
        <v>19</v>
      </c>
      <c r="N569" s="548" t="s">
        <v>1027</v>
      </c>
      <c r="O569" s="548">
        <v>216</v>
      </c>
      <c r="P569" s="548">
        <v>0</v>
      </c>
      <c r="Q569" s="548">
        <v>3</v>
      </c>
      <c r="R569" s="548"/>
      <c r="S569" s="548">
        <v>20250901</v>
      </c>
      <c r="T569" s="548">
        <v>20260131</v>
      </c>
      <c r="U569" s="550">
        <v>41800.799999999996</v>
      </c>
      <c r="V569" s="10"/>
    </row>
    <row r="570" spans="2:22" s="194" customFormat="1">
      <c r="B570" s="548" t="s">
        <v>276</v>
      </c>
      <c r="C570" s="548" t="s">
        <v>2176</v>
      </c>
      <c r="D570" s="548">
        <v>100</v>
      </c>
      <c r="E570" s="548" t="s">
        <v>2352</v>
      </c>
      <c r="F570" s="548" t="s">
        <v>2353</v>
      </c>
      <c r="G570" s="548" t="s">
        <v>2354</v>
      </c>
      <c r="H570" s="548">
        <v>30102</v>
      </c>
      <c r="I570" s="548">
        <v>20</v>
      </c>
      <c r="J570" s="548">
        <v>83101</v>
      </c>
      <c r="K570" s="548">
        <v>1003</v>
      </c>
      <c r="L570" s="548">
        <v>2</v>
      </c>
      <c r="M570" s="548">
        <v>19</v>
      </c>
      <c r="N570" s="548" t="s">
        <v>1027</v>
      </c>
      <c r="O570" s="548">
        <v>240</v>
      </c>
      <c r="P570" s="548">
        <v>0</v>
      </c>
      <c r="Q570" s="548">
        <v>3</v>
      </c>
      <c r="R570" s="548"/>
      <c r="S570" s="548">
        <v>20250901</v>
      </c>
      <c r="T570" s="548">
        <v>20260131</v>
      </c>
      <c r="U570" s="550">
        <v>36712.800000000003</v>
      </c>
      <c r="V570" s="10"/>
    </row>
    <row r="571" spans="2:22" s="194" customFormat="1">
      <c r="B571" s="548" t="s">
        <v>276</v>
      </c>
      <c r="C571" s="548" t="s">
        <v>2176</v>
      </c>
      <c r="D571" s="548">
        <v>200</v>
      </c>
      <c r="E571" s="548" t="s">
        <v>2355</v>
      </c>
      <c r="F571" s="548" t="s">
        <v>2356</v>
      </c>
      <c r="G571" s="548" t="s">
        <v>2357</v>
      </c>
      <c r="H571" s="548">
        <v>30102</v>
      </c>
      <c r="I571" s="548">
        <v>20</v>
      </c>
      <c r="J571" s="548">
        <v>83101</v>
      </c>
      <c r="K571" s="548">
        <v>1003</v>
      </c>
      <c r="L571" s="548">
        <v>2</v>
      </c>
      <c r="M571" s="548">
        <v>19</v>
      </c>
      <c r="N571" s="548" t="s">
        <v>1027</v>
      </c>
      <c r="O571" s="548">
        <v>240</v>
      </c>
      <c r="P571" s="548">
        <v>0</v>
      </c>
      <c r="Q571" s="548">
        <v>3</v>
      </c>
      <c r="R571" s="548"/>
      <c r="S571" s="548">
        <v>20250901</v>
      </c>
      <c r="T571" s="548">
        <v>20260131</v>
      </c>
      <c r="U571" s="550">
        <v>41800.799999999996</v>
      </c>
      <c r="V571" s="10"/>
    </row>
    <row r="572" spans="2:22" s="194" customFormat="1">
      <c r="B572" s="548" t="s">
        <v>276</v>
      </c>
      <c r="C572" s="548" t="s">
        <v>2176</v>
      </c>
      <c r="D572" s="548">
        <v>100</v>
      </c>
      <c r="E572" s="548" t="s">
        <v>2358</v>
      </c>
      <c r="F572" s="548" t="s">
        <v>2359</v>
      </c>
      <c r="G572" s="548" t="s">
        <v>2360</v>
      </c>
      <c r="H572" s="548">
        <v>30102</v>
      </c>
      <c r="I572" s="548">
        <v>20</v>
      </c>
      <c r="J572" s="548">
        <v>83101</v>
      </c>
      <c r="K572" s="548">
        <v>1003</v>
      </c>
      <c r="L572" s="548">
        <v>2</v>
      </c>
      <c r="M572" s="548">
        <v>19</v>
      </c>
      <c r="N572" s="548" t="s">
        <v>1027</v>
      </c>
      <c r="O572" s="548">
        <v>240</v>
      </c>
      <c r="P572" s="548">
        <v>0</v>
      </c>
      <c r="Q572" s="548">
        <v>3</v>
      </c>
      <c r="R572" s="548"/>
      <c r="S572" s="548">
        <v>20250901</v>
      </c>
      <c r="T572" s="548">
        <v>20260131</v>
      </c>
      <c r="U572" s="550">
        <v>41800.799999999996</v>
      </c>
      <c r="V572" s="10"/>
    </row>
    <row r="573" spans="2:22" s="194" customFormat="1">
      <c r="B573" s="548" t="s">
        <v>276</v>
      </c>
      <c r="C573" s="548" t="s">
        <v>2176</v>
      </c>
      <c r="D573" s="548">
        <v>200</v>
      </c>
      <c r="E573" s="548" t="s">
        <v>2361</v>
      </c>
      <c r="F573" s="548" t="s">
        <v>2362</v>
      </c>
      <c r="G573" s="548" t="s">
        <v>2363</v>
      </c>
      <c r="H573" s="548">
        <v>30102</v>
      </c>
      <c r="I573" s="548">
        <v>16</v>
      </c>
      <c r="J573" s="548">
        <v>83101</v>
      </c>
      <c r="K573" s="548">
        <v>1003</v>
      </c>
      <c r="L573" s="548">
        <v>2</v>
      </c>
      <c r="M573" s="548">
        <v>19</v>
      </c>
      <c r="N573" s="548" t="s">
        <v>1027</v>
      </c>
      <c r="O573" s="548">
        <v>192</v>
      </c>
      <c r="P573" s="548">
        <v>0</v>
      </c>
      <c r="Q573" s="548">
        <v>3</v>
      </c>
      <c r="R573" s="548"/>
      <c r="S573" s="548">
        <v>20250901</v>
      </c>
      <c r="T573" s="548">
        <v>20260131</v>
      </c>
      <c r="U573" s="550">
        <v>41800.799999999996</v>
      </c>
      <c r="V573" s="10"/>
    </row>
    <row r="574" spans="2:22" s="194" customFormat="1">
      <c r="B574" s="548" t="s">
        <v>276</v>
      </c>
      <c r="C574" s="548" t="s">
        <v>2176</v>
      </c>
      <c r="D574" s="548">
        <v>100</v>
      </c>
      <c r="E574" s="548" t="s">
        <v>2364</v>
      </c>
      <c r="F574" s="548" t="s">
        <v>2365</v>
      </c>
      <c r="G574" s="548" t="s">
        <v>2366</v>
      </c>
      <c r="H574" s="548">
        <v>30102</v>
      </c>
      <c r="I574" s="548">
        <v>12</v>
      </c>
      <c r="J574" s="548">
        <v>83101</v>
      </c>
      <c r="K574" s="548">
        <v>1003</v>
      </c>
      <c r="L574" s="548">
        <v>2</v>
      </c>
      <c r="M574" s="548">
        <v>19</v>
      </c>
      <c r="N574" s="548" t="s">
        <v>1027</v>
      </c>
      <c r="O574" s="548">
        <v>144</v>
      </c>
      <c r="P574" s="548">
        <v>0</v>
      </c>
      <c r="Q574" s="548">
        <v>3</v>
      </c>
      <c r="R574" s="548"/>
      <c r="S574" s="548">
        <v>20250901</v>
      </c>
      <c r="T574" s="548">
        <v>20260131</v>
      </c>
      <c r="U574" s="550">
        <v>39710.759999999995</v>
      </c>
      <c r="V574" s="10"/>
    </row>
    <row r="575" spans="2:22" s="194" customFormat="1">
      <c r="B575" s="548" t="s">
        <v>276</v>
      </c>
      <c r="C575" s="548" t="s">
        <v>2176</v>
      </c>
      <c r="D575" s="548">
        <v>200</v>
      </c>
      <c r="E575" s="548" t="s">
        <v>2367</v>
      </c>
      <c r="F575" s="548" t="s">
        <v>2368</v>
      </c>
      <c r="G575" s="548" t="s">
        <v>2369</v>
      </c>
      <c r="H575" s="548">
        <v>30102</v>
      </c>
      <c r="I575" s="548">
        <v>20</v>
      </c>
      <c r="J575" s="548">
        <v>83101</v>
      </c>
      <c r="K575" s="548">
        <v>1003</v>
      </c>
      <c r="L575" s="548">
        <v>2</v>
      </c>
      <c r="M575" s="548">
        <v>19</v>
      </c>
      <c r="N575" s="548" t="s">
        <v>1292</v>
      </c>
      <c r="O575" s="548">
        <v>240</v>
      </c>
      <c r="P575" s="548">
        <v>0</v>
      </c>
      <c r="Q575" s="548">
        <v>3</v>
      </c>
      <c r="R575" s="548"/>
      <c r="S575" s="548">
        <v>20250901</v>
      </c>
      <c r="T575" s="548">
        <v>20260131</v>
      </c>
      <c r="U575" s="550">
        <v>33440.639999999999</v>
      </c>
      <c r="V575" s="10"/>
    </row>
    <row r="576" spans="2:22" s="194" customFormat="1">
      <c r="B576" s="548" t="s">
        <v>276</v>
      </c>
      <c r="C576" s="548" t="s">
        <v>2176</v>
      </c>
      <c r="D576" s="548">
        <v>200</v>
      </c>
      <c r="E576" s="548" t="s">
        <v>2370</v>
      </c>
      <c r="F576" s="548" t="s">
        <v>2371</v>
      </c>
      <c r="G576" s="548" t="s">
        <v>2372</v>
      </c>
      <c r="H576" s="548">
        <v>30102</v>
      </c>
      <c r="I576" s="548">
        <v>17</v>
      </c>
      <c r="J576" s="548">
        <v>83101</v>
      </c>
      <c r="K576" s="548">
        <v>1003</v>
      </c>
      <c r="L576" s="548">
        <v>2</v>
      </c>
      <c r="M576" s="548">
        <v>19</v>
      </c>
      <c r="N576" s="548" t="s">
        <v>1027</v>
      </c>
      <c r="O576" s="548">
        <v>204</v>
      </c>
      <c r="P576" s="548">
        <v>0</v>
      </c>
      <c r="Q576" s="548">
        <v>3</v>
      </c>
      <c r="R576" s="548"/>
      <c r="S576" s="548">
        <v>20250901</v>
      </c>
      <c r="T576" s="548">
        <v>20260131</v>
      </c>
      <c r="U576" s="550">
        <v>41800.799999999996</v>
      </c>
      <c r="V576" s="10"/>
    </row>
    <row r="577" spans="2:22" s="194" customFormat="1">
      <c r="B577" s="548" t="s">
        <v>276</v>
      </c>
      <c r="C577" s="548" t="s">
        <v>2176</v>
      </c>
      <c r="D577" s="548">
        <v>100</v>
      </c>
      <c r="E577" s="548" t="s">
        <v>2373</v>
      </c>
      <c r="F577" s="548" t="s">
        <v>2374</v>
      </c>
      <c r="G577" s="548" t="s">
        <v>2375</v>
      </c>
      <c r="H577" s="548">
        <v>30102</v>
      </c>
      <c r="I577" s="548">
        <v>10</v>
      </c>
      <c r="J577" s="548">
        <v>83101</v>
      </c>
      <c r="K577" s="548">
        <v>1003</v>
      </c>
      <c r="L577" s="548">
        <v>2</v>
      </c>
      <c r="M577" s="548">
        <v>19</v>
      </c>
      <c r="N577" s="548" t="s">
        <v>1027</v>
      </c>
      <c r="O577" s="548">
        <v>120</v>
      </c>
      <c r="P577" s="548">
        <v>0</v>
      </c>
      <c r="Q577" s="548">
        <v>3</v>
      </c>
      <c r="R577" s="548"/>
      <c r="S577" s="548">
        <v>20250901</v>
      </c>
      <c r="T577" s="548">
        <v>20260131</v>
      </c>
      <c r="U577" s="550">
        <v>40407.439999999995</v>
      </c>
      <c r="V577" s="10"/>
    </row>
    <row r="578" spans="2:22" s="194" customFormat="1">
      <c r="B578" s="548" t="s">
        <v>276</v>
      </c>
      <c r="C578" s="548" t="s">
        <v>2176</v>
      </c>
      <c r="D578" s="548">
        <v>100</v>
      </c>
      <c r="E578" s="548" t="s">
        <v>2376</v>
      </c>
      <c r="F578" s="548" t="s">
        <v>2377</v>
      </c>
      <c r="G578" s="548" t="s">
        <v>2378</v>
      </c>
      <c r="H578" s="548">
        <v>30102</v>
      </c>
      <c r="I578" s="548">
        <v>15</v>
      </c>
      <c r="J578" s="548">
        <v>83101</v>
      </c>
      <c r="K578" s="548">
        <v>1003</v>
      </c>
      <c r="L578" s="548">
        <v>2</v>
      </c>
      <c r="M578" s="548">
        <v>19</v>
      </c>
      <c r="N578" s="548" t="s">
        <v>1027</v>
      </c>
      <c r="O578" s="548">
        <v>180</v>
      </c>
      <c r="P578" s="548">
        <v>0</v>
      </c>
      <c r="Q578" s="548">
        <v>3</v>
      </c>
      <c r="R578" s="548"/>
      <c r="S578" s="548">
        <v>20250901</v>
      </c>
      <c r="T578" s="548">
        <v>20260131</v>
      </c>
      <c r="U578" s="550">
        <v>9178.2000000000007</v>
      </c>
      <c r="V578" s="10"/>
    </row>
    <row r="579" spans="2:22" s="194" customFormat="1">
      <c r="B579" s="548" t="s">
        <v>276</v>
      </c>
      <c r="C579" s="548" t="s">
        <v>2176</v>
      </c>
      <c r="D579" s="548">
        <v>200</v>
      </c>
      <c r="E579" s="548" t="s">
        <v>2379</v>
      </c>
      <c r="F579" s="548" t="s">
        <v>2380</v>
      </c>
      <c r="G579" s="548" t="s">
        <v>2381</v>
      </c>
      <c r="H579" s="548">
        <v>30102</v>
      </c>
      <c r="I579" s="548">
        <v>12</v>
      </c>
      <c r="J579" s="548">
        <v>83101</v>
      </c>
      <c r="K579" s="548">
        <v>1003</v>
      </c>
      <c r="L579" s="548">
        <v>2</v>
      </c>
      <c r="M579" s="548">
        <v>19</v>
      </c>
      <c r="N579" s="548" t="s">
        <v>1027</v>
      </c>
      <c r="O579" s="548">
        <v>144</v>
      </c>
      <c r="P579" s="548">
        <v>0</v>
      </c>
      <c r="Q579" s="548">
        <v>3</v>
      </c>
      <c r="R579" s="548"/>
      <c r="S579" s="548">
        <v>20250901</v>
      </c>
      <c r="T579" s="548">
        <v>20260131</v>
      </c>
      <c r="U579" s="550">
        <v>41800.799999999996</v>
      </c>
      <c r="V579" s="10"/>
    </row>
    <row r="580" spans="2:22" s="194" customFormat="1">
      <c r="B580" s="548" t="s">
        <v>276</v>
      </c>
      <c r="C580" s="548" t="s">
        <v>2176</v>
      </c>
      <c r="D580" s="548">
        <v>100</v>
      </c>
      <c r="E580" s="548" t="s">
        <v>2382</v>
      </c>
      <c r="F580" s="548" t="s">
        <v>2383</v>
      </c>
      <c r="G580" s="548" t="s">
        <v>2384</v>
      </c>
      <c r="H580" s="548">
        <v>30102</v>
      </c>
      <c r="I580" s="548">
        <v>20</v>
      </c>
      <c r="J580" s="548">
        <v>83101</v>
      </c>
      <c r="K580" s="548">
        <v>1003</v>
      </c>
      <c r="L580" s="548">
        <v>2</v>
      </c>
      <c r="M580" s="548">
        <v>19</v>
      </c>
      <c r="N580" s="548" t="s">
        <v>1027</v>
      </c>
      <c r="O580" s="548">
        <v>240</v>
      </c>
      <c r="P580" s="548">
        <v>0</v>
      </c>
      <c r="Q580" s="548">
        <v>3</v>
      </c>
      <c r="R580" s="548"/>
      <c r="S580" s="548">
        <v>20250901</v>
      </c>
      <c r="T580" s="548">
        <v>20260131</v>
      </c>
      <c r="U580" s="550">
        <v>6118.8</v>
      </c>
      <c r="V580" s="10"/>
    </row>
    <row r="581" spans="2:22" s="194" customFormat="1">
      <c r="B581" s="548" t="s">
        <v>276</v>
      </c>
      <c r="C581" s="548" t="s">
        <v>2176</v>
      </c>
      <c r="D581" s="548">
        <v>200</v>
      </c>
      <c r="E581" s="548" t="s">
        <v>2385</v>
      </c>
      <c r="F581" s="548" t="s">
        <v>2386</v>
      </c>
      <c r="G581" s="548" t="s">
        <v>2387</v>
      </c>
      <c r="H581" s="548">
        <v>30102</v>
      </c>
      <c r="I581" s="548">
        <v>20</v>
      </c>
      <c r="J581" s="548">
        <v>83101</v>
      </c>
      <c r="K581" s="548">
        <v>1003</v>
      </c>
      <c r="L581" s="548">
        <v>2</v>
      </c>
      <c r="M581" s="548">
        <v>19</v>
      </c>
      <c r="N581" s="548" t="s">
        <v>1027</v>
      </c>
      <c r="O581" s="548">
        <v>240</v>
      </c>
      <c r="P581" s="548">
        <v>0</v>
      </c>
      <c r="Q581" s="548">
        <v>3</v>
      </c>
      <c r="R581" s="548"/>
      <c r="S581" s="548">
        <v>20250901</v>
      </c>
      <c r="T581" s="548">
        <v>20260131</v>
      </c>
      <c r="U581" s="550">
        <v>33440.639999999999</v>
      </c>
      <c r="V581" s="10"/>
    </row>
    <row r="582" spans="2:22" s="194" customFormat="1">
      <c r="B582" s="548" t="s">
        <v>276</v>
      </c>
      <c r="C582" s="548" t="s">
        <v>2176</v>
      </c>
      <c r="D582" s="548">
        <v>100</v>
      </c>
      <c r="E582" s="548" t="s">
        <v>2388</v>
      </c>
      <c r="F582" s="548" t="s">
        <v>2389</v>
      </c>
      <c r="G582" s="548" t="s">
        <v>2390</v>
      </c>
      <c r="H582" s="548">
        <v>30102</v>
      </c>
      <c r="I582" s="548">
        <v>16</v>
      </c>
      <c r="J582" s="548">
        <v>83101</v>
      </c>
      <c r="K582" s="548">
        <v>1003</v>
      </c>
      <c r="L582" s="548">
        <v>2</v>
      </c>
      <c r="M582" s="548">
        <v>19</v>
      </c>
      <c r="N582" s="548" t="s">
        <v>1027</v>
      </c>
      <c r="O582" s="548">
        <v>192</v>
      </c>
      <c r="P582" s="548">
        <v>0</v>
      </c>
      <c r="Q582" s="548">
        <v>3</v>
      </c>
      <c r="R582" s="548"/>
      <c r="S582" s="548">
        <v>20250901</v>
      </c>
      <c r="T582" s="548">
        <v>20260131</v>
      </c>
      <c r="U582" s="550">
        <v>34834</v>
      </c>
      <c r="V582" s="10"/>
    </row>
    <row r="583" spans="2:22" s="194" customFormat="1">
      <c r="B583" s="548" t="s">
        <v>276</v>
      </c>
      <c r="C583" s="548" t="s">
        <v>2176</v>
      </c>
      <c r="D583" s="548">
        <v>100</v>
      </c>
      <c r="E583" s="548" t="s">
        <v>2391</v>
      </c>
      <c r="F583" s="548" t="s">
        <v>2392</v>
      </c>
      <c r="G583" s="548" t="s">
        <v>2393</v>
      </c>
      <c r="H583" s="548">
        <v>30102</v>
      </c>
      <c r="I583" s="548">
        <v>20</v>
      </c>
      <c r="J583" s="548">
        <v>83101</v>
      </c>
      <c r="K583" s="548">
        <v>1003</v>
      </c>
      <c r="L583" s="548">
        <v>2</v>
      </c>
      <c r="M583" s="548">
        <v>19</v>
      </c>
      <c r="N583" s="548" t="s">
        <v>1027</v>
      </c>
      <c r="O583" s="548">
        <v>240</v>
      </c>
      <c r="P583" s="548">
        <v>0</v>
      </c>
      <c r="Q583" s="548">
        <v>3</v>
      </c>
      <c r="R583" s="548"/>
      <c r="S583" s="548">
        <v>20250901</v>
      </c>
      <c r="T583" s="548">
        <v>20260131</v>
      </c>
      <c r="U583" s="550">
        <v>37620.719999999994</v>
      </c>
      <c r="V583" s="10"/>
    </row>
    <row r="584" spans="2:22" s="194" customFormat="1">
      <c r="B584" s="548" t="s">
        <v>276</v>
      </c>
      <c r="C584" s="548" t="s">
        <v>2176</v>
      </c>
      <c r="D584" s="548">
        <v>100</v>
      </c>
      <c r="E584" s="548" t="s">
        <v>2394</v>
      </c>
      <c r="F584" s="548" t="s">
        <v>2395</v>
      </c>
      <c r="G584" s="548" t="s">
        <v>2396</v>
      </c>
      <c r="H584" s="548">
        <v>30102</v>
      </c>
      <c r="I584" s="548">
        <v>20</v>
      </c>
      <c r="J584" s="548">
        <v>83101</v>
      </c>
      <c r="K584" s="548">
        <v>1003</v>
      </c>
      <c r="L584" s="548">
        <v>2</v>
      </c>
      <c r="M584" s="548">
        <v>19</v>
      </c>
      <c r="N584" s="548" t="s">
        <v>1027</v>
      </c>
      <c r="O584" s="548">
        <v>240</v>
      </c>
      <c r="P584" s="548">
        <v>0</v>
      </c>
      <c r="Q584" s="548">
        <v>3</v>
      </c>
      <c r="R584" s="548"/>
      <c r="S584" s="548">
        <v>20250901</v>
      </c>
      <c r="T584" s="548">
        <v>20260131</v>
      </c>
      <c r="U584" s="550">
        <v>41800.799999999996</v>
      </c>
      <c r="V584" s="10"/>
    </row>
    <row r="585" spans="2:22" s="194" customFormat="1">
      <c r="B585" s="548" t="s">
        <v>276</v>
      </c>
      <c r="C585" s="548" t="s">
        <v>2176</v>
      </c>
      <c r="D585" s="548">
        <v>100</v>
      </c>
      <c r="E585" s="548" t="s">
        <v>2397</v>
      </c>
      <c r="F585" s="548" t="s">
        <v>2398</v>
      </c>
      <c r="G585" s="548" t="s">
        <v>2399</v>
      </c>
      <c r="H585" s="548">
        <v>30102</v>
      </c>
      <c r="I585" s="548">
        <v>20</v>
      </c>
      <c r="J585" s="548">
        <v>83101</v>
      </c>
      <c r="K585" s="548">
        <v>1003</v>
      </c>
      <c r="L585" s="548">
        <v>2</v>
      </c>
      <c r="M585" s="548">
        <v>19</v>
      </c>
      <c r="N585" s="548" t="s">
        <v>1027</v>
      </c>
      <c r="O585" s="548">
        <v>240</v>
      </c>
      <c r="P585" s="548">
        <v>0</v>
      </c>
      <c r="Q585" s="548">
        <v>3</v>
      </c>
      <c r="R585" s="548"/>
      <c r="S585" s="548">
        <v>20250901</v>
      </c>
      <c r="T585" s="548">
        <v>20260131</v>
      </c>
      <c r="U585" s="550">
        <v>41800.799999999996</v>
      </c>
      <c r="V585" s="10"/>
    </row>
    <row r="586" spans="2:22" s="194" customFormat="1">
      <c r="B586" s="548" t="s">
        <v>276</v>
      </c>
      <c r="C586" s="548" t="s">
        <v>2176</v>
      </c>
      <c r="D586" s="548">
        <v>200</v>
      </c>
      <c r="E586" s="548" t="s">
        <v>2400</v>
      </c>
      <c r="F586" s="548" t="s">
        <v>2401</v>
      </c>
      <c r="G586" s="548" t="s">
        <v>2402</v>
      </c>
      <c r="H586" s="548">
        <v>30102</v>
      </c>
      <c r="I586" s="548">
        <v>20</v>
      </c>
      <c r="J586" s="548">
        <v>83101</v>
      </c>
      <c r="K586" s="548">
        <v>1003</v>
      </c>
      <c r="L586" s="548">
        <v>2</v>
      </c>
      <c r="M586" s="548">
        <v>19</v>
      </c>
      <c r="N586" s="548" t="s">
        <v>1027</v>
      </c>
      <c r="O586" s="548">
        <v>240</v>
      </c>
      <c r="P586" s="548">
        <v>0</v>
      </c>
      <c r="Q586" s="548">
        <v>3</v>
      </c>
      <c r="R586" s="548"/>
      <c r="S586" s="548">
        <v>20250901</v>
      </c>
      <c r="T586" s="548">
        <v>20260131</v>
      </c>
      <c r="U586" s="550">
        <v>41800.799999999996</v>
      </c>
      <c r="V586" s="10"/>
    </row>
    <row r="587" spans="2:22" s="194" customFormat="1">
      <c r="B587" s="548" t="s">
        <v>276</v>
      </c>
      <c r="C587" s="548" t="s">
        <v>2176</v>
      </c>
      <c r="D587" s="548">
        <v>100</v>
      </c>
      <c r="E587" s="548" t="s">
        <v>2403</v>
      </c>
      <c r="F587" s="548" t="s">
        <v>2404</v>
      </c>
      <c r="G587" s="548" t="s">
        <v>2405</v>
      </c>
      <c r="H587" s="548">
        <v>30102</v>
      </c>
      <c r="I587" s="548">
        <v>20</v>
      </c>
      <c r="J587" s="548">
        <v>83101</v>
      </c>
      <c r="K587" s="548">
        <v>1003</v>
      </c>
      <c r="L587" s="548">
        <v>2</v>
      </c>
      <c r="M587" s="548">
        <v>19</v>
      </c>
      <c r="N587" s="548" t="s">
        <v>1027</v>
      </c>
      <c r="O587" s="548">
        <v>240</v>
      </c>
      <c r="P587" s="548">
        <v>0</v>
      </c>
      <c r="Q587" s="548">
        <v>3</v>
      </c>
      <c r="R587" s="548"/>
      <c r="S587" s="548">
        <v>20250901</v>
      </c>
      <c r="T587" s="548">
        <v>20260131</v>
      </c>
      <c r="U587" s="550">
        <v>41104.119999999995</v>
      </c>
      <c r="V587" s="10"/>
    </row>
    <row r="588" spans="2:22" s="194" customFormat="1">
      <c r="B588" s="548" t="s">
        <v>276</v>
      </c>
      <c r="C588" s="548" t="s">
        <v>2176</v>
      </c>
      <c r="D588" s="548">
        <v>100</v>
      </c>
      <c r="E588" s="548" t="s">
        <v>2406</v>
      </c>
      <c r="F588" s="548" t="s">
        <v>2407</v>
      </c>
      <c r="G588" s="548" t="s">
        <v>2408</v>
      </c>
      <c r="H588" s="548">
        <v>30102</v>
      </c>
      <c r="I588" s="548">
        <v>20</v>
      </c>
      <c r="J588" s="548">
        <v>83101</v>
      </c>
      <c r="K588" s="548">
        <v>1003</v>
      </c>
      <c r="L588" s="548">
        <v>2</v>
      </c>
      <c r="M588" s="548">
        <v>19</v>
      </c>
      <c r="N588" s="548" t="s">
        <v>1027</v>
      </c>
      <c r="O588" s="548">
        <v>240</v>
      </c>
      <c r="P588" s="548">
        <v>0</v>
      </c>
      <c r="Q588" s="548">
        <v>3</v>
      </c>
      <c r="R588" s="548"/>
      <c r="S588" s="548">
        <v>20250901</v>
      </c>
      <c r="T588" s="548">
        <v>20260131</v>
      </c>
      <c r="U588" s="550">
        <v>41800.799999999996</v>
      </c>
      <c r="V588" s="10"/>
    </row>
    <row r="589" spans="2:22" s="194" customFormat="1">
      <c r="B589" s="548" t="s">
        <v>276</v>
      </c>
      <c r="C589" s="548" t="s">
        <v>2176</v>
      </c>
      <c r="D589" s="548">
        <v>200</v>
      </c>
      <c r="E589" s="548" t="s">
        <v>2409</v>
      </c>
      <c r="F589" s="548" t="s">
        <v>2410</v>
      </c>
      <c r="G589" s="548" t="s">
        <v>2411</v>
      </c>
      <c r="H589" s="548">
        <v>30102</v>
      </c>
      <c r="I589" s="548">
        <v>20</v>
      </c>
      <c r="J589" s="548">
        <v>83101</v>
      </c>
      <c r="K589" s="548">
        <v>1003</v>
      </c>
      <c r="L589" s="548">
        <v>2</v>
      </c>
      <c r="M589" s="548">
        <v>19</v>
      </c>
      <c r="N589" s="548" t="s">
        <v>1027</v>
      </c>
      <c r="O589" s="548">
        <v>240</v>
      </c>
      <c r="P589" s="548">
        <v>0</v>
      </c>
      <c r="Q589" s="548">
        <v>3</v>
      </c>
      <c r="R589" s="548"/>
      <c r="S589" s="548">
        <v>20250901</v>
      </c>
      <c r="T589" s="548">
        <v>20260131</v>
      </c>
      <c r="U589" s="550">
        <v>28563.879999999997</v>
      </c>
      <c r="V589" s="10"/>
    </row>
    <row r="590" spans="2:22" s="194" customFormat="1">
      <c r="B590" s="548" t="s">
        <v>276</v>
      </c>
      <c r="C590" s="548" t="s">
        <v>2176</v>
      </c>
      <c r="D590" s="548">
        <v>200</v>
      </c>
      <c r="E590" s="548" t="s">
        <v>2412</v>
      </c>
      <c r="F590" s="548" t="s">
        <v>2413</v>
      </c>
      <c r="G590" s="548" t="s">
        <v>2414</v>
      </c>
      <c r="H590" s="548">
        <v>30102</v>
      </c>
      <c r="I590" s="548">
        <v>13</v>
      </c>
      <c r="J590" s="548">
        <v>83101</v>
      </c>
      <c r="K590" s="548">
        <v>1003</v>
      </c>
      <c r="L590" s="548">
        <v>2</v>
      </c>
      <c r="M590" s="548">
        <v>19</v>
      </c>
      <c r="N590" s="548" t="s">
        <v>1027</v>
      </c>
      <c r="O590" s="548">
        <v>156</v>
      </c>
      <c r="P590" s="548">
        <v>0</v>
      </c>
      <c r="Q590" s="548">
        <v>3</v>
      </c>
      <c r="R590" s="548"/>
      <c r="S590" s="548">
        <v>20250901</v>
      </c>
      <c r="T590" s="548">
        <v>20260131</v>
      </c>
      <c r="U590" s="550">
        <v>41800.799999999996</v>
      </c>
      <c r="V590" s="10"/>
    </row>
    <row r="591" spans="2:22" s="194" customFormat="1">
      <c r="B591" s="548" t="s">
        <v>276</v>
      </c>
      <c r="C591" s="548" t="s">
        <v>2176</v>
      </c>
      <c r="D591" s="548">
        <v>200</v>
      </c>
      <c r="E591" s="548" t="s">
        <v>2415</v>
      </c>
      <c r="F591" s="548" t="s">
        <v>2416</v>
      </c>
      <c r="G591" s="548" t="s">
        <v>2417</v>
      </c>
      <c r="H591" s="548">
        <v>30102</v>
      </c>
      <c r="I591" s="548">
        <v>19</v>
      </c>
      <c r="J591" s="548">
        <v>83101</v>
      </c>
      <c r="K591" s="548">
        <v>1003</v>
      </c>
      <c r="L591" s="548">
        <v>2</v>
      </c>
      <c r="M591" s="548">
        <v>19</v>
      </c>
      <c r="N591" s="548" t="s">
        <v>1027</v>
      </c>
      <c r="O591" s="548">
        <v>228</v>
      </c>
      <c r="P591" s="548">
        <v>0</v>
      </c>
      <c r="Q591" s="548">
        <v>3</v>
      </c>
      <c r="R591" s="548"/>
      <c r="S591" s="548">
        <v>20250901</v>
      </c>
      <c r="T591" s="548">
        <v>20260131</v>
      </c>
      <c r="U591" s="550">
        <v>41800.799999999996</v>
      </c>
      <c r="V591" s="10"/>
    </row>
    <row r="592" spans="2:22" s="194" customFormat="1">
      <c r="B592" s="548" t="s">
        <v>276</v>
      </c>
      <c r="C592" s="548" t="s">
        <v>2176</v>
      </c>
      <c r="D592" s="548">
        <v>100</v>
      </c>
      <c r="E592" s="548" t="s">
        <v>2418</v>
      </c>
      <c r="F592" s="548" t="s">
        <v>2419</v>
      </c>
      <c r="G592" s="548" t="s">
        <v>2420</v>
      </c>
      <c r="H592" s="548">
        <v>30102</v>
      </c>
      <c r="I592" s="548">
        <v>14</v>
      </c>
      <c r="J592" s="548">
        <v>83101</v>
      </c>
      <c r="K592" s="548">
        <v>1003</v>
      </c>
      <c r="L592" s="548">
        <v>2</v>
      </c>
      <c r="M592" s="548">
        <v>19</v>
      </c>
      <c r="N592" s="548" t="s">
        <v>1027</v>
      </c>
      <c r="O592" s="548">
        <v>168</v>
      </c>
      <c r="P592" s="548">
        <v>0</v>
      </c>
      <c r="Q592" s="548">
        <v>3</v>
      </c>
      <c r="R592" s="548"/>
      <c r="S592" s="548">
        <v>20250901</v>
      </c>
      <c r="T592" s="548">
        <v>20260131</v>
      </c>
      <c r="U592" s="550">
        <v>38317.399999999994</v>
      </c>
      <c r="V592" s="10"/>
    </row>
    <row r="593" spans="2:22" s="194" customFormat="1">
      <c r="B593" s="548" t="s">
        <v>276</v>
      </c>
      <c r="C593" s="548" t="s">
        <v>2176</v>
      </c>
      <c r="D593" s="548">
        <v>200</v>
      </c>
      <c r="E593" s="548" t="s">
        <v>2421</v>
      </c>
      <c r="F593" s="548" t="s">
        <v>2422</v>
      </c>
      <c r="G593" s="548" t="s">
        <v>2423</v>
      </c>
      <c r="H593" s="548">
        <v>30102</v>
      </c>
      <c r="I593" s="548">
        <v>20</v>
      </c>
      <c r="J593" s="548">
        <v>83101</v>
      </c>
      <c r="K593" s="548">
        <v>1003</v>
      </c>
      <c r="L593" s="548">
        <v>2</v>
      </c>
      <c r="M593" s="548">
        <v>19</v>
      </c>
      <c r="N593" s="548" t="s">
        <v>1027</v>
      </c>
      <c r="O593" s="548">
        <v>240</v>
      </c>
      <c r="P593" s="548">
        <v>0</v>
      </c>
      <c r="Q593" s="548">
        <v>3</v>
      </c>
      <c r="R593" s="548"/>
      <c r="S593" s="548">
        <v>20250901</v>
      </c>
      <c r="T593" s="548">
        <v>20260131</v>
      </c>
      <c r="U593" s="550">
        <v>38317.399999999994</v>
      </c>
      <c r="V593" s="10"/>
    </row>
    <row r="594" spans="2:22" s="194" customFormat="1">
      <c r="B594" s="548" t="s">
        <v>276</v>
      </c>
      <c r="C594" s="548" t="s">
        <v>2176</v>
      </c>
      <c r="D594" s="548">
        <v>100</v>
      </c>
      <c r="E594" s="548" t="s">
        <v>2424</v>
      </c>
      <c r="F594" s="548" t="s">
        <v>2425</v>
      </c>
      <c r="G594" s="548" t="s">
        <v>2426</v>
      </c>
      <c r="H594" s="548">
        <v>30102</v>
      </c>
      <c r="I594" s="548">
        <v>20</v>
      </c>
      <c r="J594" s="548">
        <v>83101</v>
      </c>
      <c r="K594" s="548">
        <v>1003</v>
      </c>
      <c r="L594" s="548">
        <v>2</v>
      </c>
      <c r="M594" s="548">
        <v>19</v>
      </c>
      <c r="N594" s="548" t="s">
        <v>1027</v>
      </c>
      <c r="O594" s="548">
        <v>240</v>
      </c>
      <c r="P594" s="548">
        <v>0</v>
      </c>
      <c r="Q594" s="548">
        <v>3</v>
      </c>
      <c r="R594" s="548"/>
      <c r="S594" s="548">
        <v>20250901</v>
      </c>
      <c r="T594" s="548">
        <v>20260131</v>
      </c>
      <c r="U594" s="550">
        <v>36924.04</v>
      </c>
      <c r="V594" s="10"/>
    </row>
    <row r="595" spans="2:22" s="194" customFormat="1">
      <c r="B595" s="548" t="s">
        <v>276</v>
      </c>
      <c r="C595" s="548" t="s">
        <v>2176</v>
      </c>
      <c r="D595" s="548">
        <v>100</v>
      </c>
      <c r="E595" s="548" t="s">
        <v>2427</v>
      </c>
      <c r="F595" s="548" t="s">
        <v>2428</v>
      </c>
      <c r="G595" s="548" t="s">
        <v>2429</v>
      </c>
      <c r="H595" s="548">
        <v>30102</v>
      </c>
      <c r="I595" s="548">
        <v>20</v>
      </c>
      <c r="J595" s="548">
        <v>83101</v>
      </c>
      <c r="K595" s="548">
        <v>1003</v>
      </c>
      <c r="L595" s="548">
        <v>2</v>
      </c>
      <c r="M595" s="548">
        <v>19</v>
      </c>
      <c r="N595" s="548" t="s">
        <v>1027</v>
      </c>
      <c r="O595" s="548">
        <v>240</v>
      </c>
      <c r="P595" s="548">
        <v>0</v>
      </c>
      <c r="Q595" s="548">
        <v>3</v>
      </c>
      <c r="R595" s="548"/>
      <c r="S595" s="548">
        <v>20250901</v>
      </c>
      <c r="T595" s="548">
        <v>20260131</v>
      </c>
      <c r="U595" s="550">
        <v>20900.399999999998</v>
      </c>
      <c r="V595" s="10"/>
    </row>
    <row r="596" spans="2:22" s="194" customFormat="1">
      <c r="B596" s="548" t="s">
        <v>276</v>
      </c>
      <c r="C596" s="548" t="s">
        <v>2176</v>
      </c>
      <c r="D596" s="548">
        <v>200</v>
      </c>
      <c r="E596" s="548" t="s">
        <v>2430</v>
      </c>
      <c r="F596" s="548" t="s">
        <v>2431</v>
      </c>
      <c r="G596" s="548" t="s">
        <v>2432</v>
      </c>
      <c r="H596" s="548">
        <v>30102</v>
      </c>
      <c r="I596" s="548">
        <v>19</v>
      </c>
      <c r="J596" s="548">
        <v>83101</v>
      </c>
      <c r="K596" s="548">
        <v>1003</v>
      </c>
      <c r="L596" s="548">
        <v>2</v>
      </c>
      <c r="M596" s="548">
        <v>19</v>
      </c>
      <c r="N596" s="548" t="s">
        <v>1027</v>
      </c>
      <c r="O596" s="548">
        <v>228</v>
      </c>
      <c r="P596" s="548">
        <v>0</v>
      </c>
      <c r="Q596" s="548">
        <v>3</v>
      </c>
      <c r="R596" s="548"/>
      <c r="S596" s="548">
        <v>20250901</v>
      </c>
      <c r="T596" s="548">
        <v>20260131</v>
      </c>
      <c r="U596" s="550">
        <v>29957.239999999998</v>
      </c>
      <c r="V596" s="10"/>
    </row>
    <row r="597" spans="2:22" s="194" customFormat="1">
      <c r="B597" s="548" t="s">
        <v>276</v>
      </c>
      <c r="C597" s="548" t="s">
        <v>2176</v>
      </c>
      <c r="D597" s="548">
        <v>200</v>
      </c>
      <c r="E597" s="548" t="s">
        <v>2433</v>
      </c>
      <c r="F597" s="548" t="s">
        <v>2434</v>
      </c>
      <c r="G597" s="548" t="s">
        <v>2435</v>
      </c>
      <c r="H597" s="548">
        <v>30102</v>
      </c>
      <c r="I597" s="548">
        <v>13</v>
      </c>
      <c r="J597" s="548">
        <v>83101</v>
      </c>
      <c r="K597" s="548">
        <v>1003</v>
      </c>
      <c r="L597" s="548">
        <v>2</v>
      </c>
      <c r="M597" s="548">
        <v>19</v>
      </c>
      <c r="N597" s="548" t="s">
        <v>1291</v>
      </c>
      <c r="O597" s="548">
        <v>156</v>
      </c>
      <c r="P597" s="548">
        <v>0</v>
      </c>
      <c r="Q597" s="548">
        <v>3</v>
      </c>
      <c r="R597" s="548"/>
      <c r="S597" s="548">
        <v>20250901</v>
      </c>
      <c r="T597" s="548">
        <v>20260131</v>
      </c>
      <c r="U597" s="550">
        <v>37620.719999999994</v>
      </c>
      <c r="V597" s="10"/>
    </row>
    <row r="598" spans="2:22" s="194" customFormat="1">
      <c r="B598" s="548" t="s">
        <v>276</v>
      </c>
      <c r="C598" s="548" t="s">
        <v>2176</v>
      </c>
      <c r="D598" s="548">
        <v>200</v>
      </c>
      <c r="E598" s="548" t="s">
        <v>2436</v>
      </c>
      <c r="F598" s="548" t="s">
        <v>2437</v>
      </c>
      <c r="G598" s="548" t="s">
        <v>2438</v>
      </c>
      <c r="H598" s="548">
        <v>30102</v>
      </c>
      <c r="I598" s="548">
        <v>20</v>
      </c>
      <c r="J598" s="548">
        <v>83101</v>
      </c>
      <c r="K598" s="548">
        <v>1003</v>
      </c>
      <c r="L598" s="548">
        <v>2</v>
      </c>
      <c r="M598" s="548">
        <v>19</v>
      </c>
      <c r="N598" s="548" t="s">
        <v>1027</v>
      </c>
      <c r="O598" s="548">
        <v>240</v>
      </c>
      <c r="P598" s="548">
        <v>0</v>
      </c>
      <c r="Q598" s="548">
        <v>3</v>
      </c>
      <c r="R598" s="548"/>
      <c r="S598" s="548">
        <v>20250901</v>
      </c>
      <c r="T598" s="548">
        <v>20260131</v>
      </c>
      <c r="U598" s="550">
        <v>41800.799999999996</v>
      </c>
      <c r="V598" s="10"/>
    </row>
    <row r="599" spans="2:22" s="194" customFormat="1">
      <c r="B599" s="548" t="s">
        <v>276</v>
      </c>
      <c r="C599" s="548" t="s">
        <v>2176</v>
      </c>
      <c r="D599" s="548">
        <v>100</v>
      </c>
      <c r="E599" s="548" t="s">
        <v>2439</v>
      </c>
      <c r="F599" s="548" t="s">
        <v>2440</v>
      </c>
      <c r="G599" s="548" t="s">
        <v>2441</v>
      </c>
      <c r="H599" s="548">
        <v>30102</v>
      </c>
      <c r="I599" s="548">
        <v>20</v>
      </c>
      <c r="J599" s="548">
        <v>83101</v>
      </c>
      <c r="K599" s="548">
        <v>1003</v>
      </c>
      <c r="L599" s="548">
        <v>2</v>
      </c>
      <c r="M599" s="548">
        <v>19</v>
      </c>
      <c r="N599" s="548" t="s">
        <v>1027</v>
      </c>
      <c r="O599" s="548">
        <v>240</v>
      </c>
      <c r="P599" s="548">
        <v>0</v>
      </c>
      <c r="Q599" s="548">
        <v>3</v>
      </c>
      <c r="R599" s="548"/>
      <c r="S599" s="548">
        <v>20250901</v>
      </c>
      <c r="T599" s="548">
        <v>20260131</v>
      </c>
      <c r="U599" s="550">
        <v>40407.439999999995</v>
      </c>
      <c r="V599" s="10"/>
    </row>
    <row r="600" spans="2:22" s="194" customFormat="1">
      <c r="B600" s="548" t="s">
        <v>276</v>
      </c>
      <c r="C600" s="548" t="s">
        <v>2176</v>
      </c>
      <c r="D600" s="548">
        <v>200</v>
      </c>
      <c r="E600" s="548" t="s">
        <v>2442</v>
      </c>
      <c r="F600" s="548" t="s">
        <v>2443</v>
      </c>
      <c r="G600" s="548" t="s">
        <v>2444</v>
      </c>
      <c r="H600" s="548">
        <v>30102</v>
      </c>
      <c r="I600" s="548">
        <v>18</v>
      </c>
      <c r="J600" s="548">
        <v>83101</v>
      </c>
      <c r="K600" s="548">
        <v>1003</v>
      </c>
      <c r="L600" s="548">
        <v>2</v>
      </c>
      <c r="M600" s="548">
        <v>19</v>
      </c>
      <c r="N600" s="548" t="s">
        <v>1027</v>
      </c>
      <c r="O600" s="548">
        <v>216</v>
      </c>
      <c r="P600" s="548">
        <v>0</v>
      </c>
      <c r="Q600" s="548">
        <v>3</v>
      </c>
      <c r="R600" s="548"/>
      <c r="S600" s="548">
        <v>20250901</v>
      </c>
      <c r="T600" s="548">
        <v>20260131</v>
      </c>
      <c r="U600" s="550">
        <v>41800.799999999996</v>
      </c>
      <c r="V600" s="10"/>
    </row>
    <row r="601" spans="2:22" s="194" customFormat="1">
      <c r="B601" s="548" t="s">
        <v>276</v>
      </c>
      <c r="C601" s="548" t="s">
        <v>2176</v>
      </c>
      <c r="D601" s="548">
        <v>200</v>
      </c>
      <c r="E601" s="548" t="s">
        <v>2445</v>
      </c>
      <c r="F601" s="548" t="s">
        <v>2446</v>
      </c>
      <c r="G601" s="548" t="s">
        <v>2447</v>
      </c>
      <c r="H601" s="548">
        <v>30102</v>
      </c>
      <c r="I601" s="548">
        <v>18</v>
      </c>
      <c r="J601" s="548">
        <v>83101</v>
      </c>
      <c r="K601" s="548">
        <v>1003</v>
      </c>
      <c r="L601" s="548">
        <v>2</v>
      </c>
      <c r="M601" s="548">
        <v>19</v>
      </c>
      <c r="N601" s="548" t="s">
        <v>1292</v>
      </c>
      <c r="O601" s="548">
        <v>216</v>
      </c>
      <c r="P601" s="548">
        <v>0</v>
      </c>
      <c r="Q601" s="548">
        <v>3</v>
      </c>
      <c r="R601" s="548"/>
      <c r="S601" s="548">
        <v>20250901</v>
      </c>
      <c r="T601" s="548">
        <v>20260131</v>
      </c>
      <c r="U601" s="550">
        <v>41800.799999999996</v>
      </c>
      <c r="V601" s="10"/>
    </row>
    <row r="602" spans="2:22" s="194" customFormat="1">
      <c r="B602" s="548" t="s">
        <v>276</v>
      </c>
      <c r="C602" s="548" t="s">
        <v>2176</v>
      </c>
      <c r="D602" s="548">
        <v>100</v>
      </c>
      <c r="E602" s="548" t="s">
        <v>2448</v>
      </c>
      <c r="F602" s="548" t="s">
        <v>2449</v>
      </c>
      <c r="G602" s="548" t="s">
        <v>2450</v>
      </c>
      <c r="H602" s="548">
        <v>30102</v>
      </c>
      <c r="I602" s="548">
        <v>20</v>
      </c>
      <c r="J602" s="548">
        <v>83101</v>
      </c>
      <c r="K602" s="548">
        <v>1003</v>
      </c>
      <c r="L602" s="548">
        <v>2</v>
      </c>
      <c r="M602" s="548">
        <v>19</v>
      </c>
      <c r="N602" s="548" t="s">
        <v>1027</v>
      </c>
      <c r="O602" s="548">
        <v>240</v>
      </c>
      <c r="P602" s="548">
        <v>0</v>
      </c>
      <c r="Q602" s="548">
        <v>3</v>
      </c>
      <c r="R602" s="548"/>
      <c r="S602" s="548">
        <v>20250901</v>
      </c>
      <c r="T602" s="548">
        <v>20260131</v>
      </c>
      <c r="U602" s="550">
        <v>30594</v>
      </c>
      <c r="V602" s="10"/>
    </row>
    <row r="603" spans="2:22" s="194" customFormat="1">
      <c r="B603" s="548" t="s">
        <v>276</v>
      </c>
      <c r="C603" s="548" t="s">
        <v>2176</v>
      </c>
      <c r="D603" s="548">
        <v>200</v>
      </c>
      <c r="E603" s="548" t="s">
        <v>2451</v>
      </c>
      <c r="F603" s="548" t="s">
        <v>2452</v>
      </c>
      <c r="G603" s="548" t="s">
        <v>2453</v>
      </c>
      <c r="H603" s="548">
        <v>30102</v>
      </c>
      <c r="I603" s="548">
        <v>20</v>
      </c>
      <c r="J603" s="548">
        <v>83101</v>
      </c>
      <c r="K603" s="548">
        <v>1003</v>
      </c>
      <c r="L603" s="548">
        <v>2</v>
      </c>
      <c r="M603" s="548">
        <v>19</v>
      </c>
      <c r="N603" s="548" t="s">
        <v>1027</v>
      </c>
      <c r="O603" s="548">
        <v>240</v>
      </c>
      <c r="P603" s="548">
        <v>0</v>
      </c>
      <c r="Q603" s="548">
        <v>3</v>
      </c>
      <c r="R603" s="548"/>
      <c r="S603" s="548">
        <v>20250901</v>
      </c>
      <c r="T603" s="548">
        <v>20260131</v>
      </c>
      <c r="U603" s="550">
        <v>39014.079999999994</v>
      </c>
      <c r="V603" s="10"/>
    </row>
    <row r="604" spans="2:22" s="194" customFormat="1">
      <c r="B604" s="548" t="s">
        <v>276</v>
      </c>
      <c r="C604" s="548" t="s">
        <v>2176</v>
      </c>
      <c r="D604" s="548">
        <v>200</v>
      </c>
      <c r="E604" s="548" t="s">
        <v>2454</v>
      </c>
      <c r="F604" s="548" t="s">
        <v>2455</v>
      </c>
      <c r="G604" s="548" t="s">
        <v>2456</v>
      </c>
      <c r="H604" s="548">
        <v>30102</v>
      </c>
      <c r="I604" s="548">
        <v>20</v>
      </c>
      <c r="J604" s="548">
        <v>83101</v>
      </c>
      <c r="K604" s="548">
        <v>1003</v>
      </c>
      <c r="L604" s="548">
        <v>2</v>
      </c>
      <c r="M604" s="548">
        <v>19</v>
      </c>
      <c r="N604" s="548" t="s">
        <v>1027</v>
      </c>
      <c r="O604" s="548">
        <v>240</v>
      </c>
      <c r="P604" s="548">
        <v>0</v>
      </c>
      <c r="Q604" s="548">
        <v>3</v>
      </c>
      <c r="R604" s="548"/>
      <c r="S604" s="548">
        <v>20250901</v>
      </c>
      <c r="T604" s="548">
        <v>20260131</v>
      </c>
      <c r="U604" s="550">
        <v>29957.239999999998</v>
      </c>
      <c r="V604" s="10"/>
    </row>
    <row r="605" spans="2:22" s="194" customFormat="1">
      <c r="B605" s="548" t="s">
        <v>276</v>
      </c>
      <c r="C605" s="548" t="s">
        <v>2176</v>
      </c>
      <c r="D605" s="548">
        <v>100</v>
      </c>
      <c r="E605" s="548" t="s">
        <v>2457</v>
      </c>
      <c r="F605" s="548" t="s">
        <v>2458</v>
      </c>
      <c r="G605" s="548" t="s">
        <v>2459</v>
      </c>
      <c r="H605" s="548">
        <v>30102</v>
      </c>
      <c r="I605" s="548">
        <v>18</v>
      </c>
      <c r="J605" s="548">
        <v>83101</v>
      </c>
      <c r="K605" s="548">
        <v>1003</v>
      </c>
      <c r="L605" s="548">
        <v>2</v>
      </c>
      <c r="M605" s="548">
        <v>19</v>
      </c>
      <c r="N605" s="548" t="s">
        <v>1027</v>
      </c>
      <c r="O605" s="548">
        <v>216</v>
      </c>
      <c r="P605" s="548">
        <v>0</v>
      </c>
      <c r="Q605" s="548">
        <v>3</v>
      </c>
      <c r="R605" s="548"/>
      <c r="S605" s="548">
        <v>20250901</v>
      </c>
      <c r="T605" s="548">
        <v>20260131</v>
      </c>
      <c r="U605" s="550">
        <v>39014.079999999994</v>
      </c>
      <c r="V605" s="10"/>
    </row>
    <row r="606" spans="2:22" s="194" customFormat="1">
      <c r="B606" s="548" t="s">
        <v>276</v>
      </c>
      <c r="C606" s="548" t="s">
        <v>2176</v>
      </c>
      <c r="D606" s="548">
        <v>100</v>
      </c>
      <c r="E606" s="548" t="s">
        <v>2460</v>
      </c>
      <c r="F606" s="548" t="s">
        <v>2461</v>
      </c>
      <c r="G606" s="548" t="s">
        <v>2462</v>
      </c>
      <c r="H606" s="548">
        <v>30102</v>
      </c>
      <c r="I606" s="548">
        <v>9</v>
      </c>
      <c r="J606" s="548">
        <v>83101</v>
      </c>
      <c r="K606" s="548">
        <v>1003</v>
      </c>
      <c r="L606" s="548">
        <v>2</v>
      </c>
      <c r="M606" s="548">
        <v>19</v>
      </c>
      <c r="N606" s="548" t="s">
        <v>1027</v>
      </c>
      <c r="O606" s="548">
        <v>108</v>
      </c>
      <c r="P606" s="548">
        <v>0</v>
      </c>
      <c r="Q606" s="548">
        <v>3</v>
      </c>
      <c r="R606" s="548"/>
      <c r="S606" s="548">
        <v>20250901</v>
      </c>
      <c r="T606" s="548">
        <v>20260131</v>
      </c>
      <c r="U606" s="550">
        <v>41104.119999999995</v>
      </c>
      <c r="V606" s="10"/>
    </row>
    <row r="607" spans="2:22" s="194" customFormat="1">
      <c r="B607" s="548" t="s">
        <v>276</v>
      </c>
      <c r="C607" s="548" t="s">
        <v>2176</v>
      </c>
      <c r="D607" s="548">
        <v>100</v>
      </c>
      <c r="E607" s="548" t="s">
        <v>2463</v>
      </c>
      <c r="F607" s="548" t="s">
        <v>2464</v>
      </c>
      <c r="G607" s="548" t="s">
        <v>2465</v>
      </c>
      <c r="H607" s="548">
        <v>30102</v>
      </c>
      <c r="I607" s="548">
        <v>20</v>
      </c>
      <c r="J607" s="548">
        <v>83101</v>
      </c>
      <c r="K607" s="548">
        <v>1003</v>
      </c>
      <c r="L607" s="548">
        <v>2</v>
      </c>
      <c r="M607" s="548">
        <v>19</v>
      </c>
      <c r="N607" s="548" t="s">
        <v>1027</v>
      </c>
      <c r="O607" s="548">
        <v>240</v>
      </c>
      <c r="P607" s="548">
        <v>0</v>
      </c>
      <c r="Q607" s="548">
        <v>3</v>
      </c>
      <c r="R607" s="548"/>
      <c r="S607" s="548">
        <v>20250901</v>
      </c>
      <c r="T607" s="548">
        <v>20260131</v>
      </c>
      <c r="U607" s="550">
        <v>41800.799999999996</v>
      </c>
      <c r="V607" s="10"/>
    </row>
    <row r="608" spans="2:22" s="194" customFormat="1">
      <c r="B608" s="548" t="s">
        <v>276</v>
      </c>
      <c r="C608" s="548" t="s">
        <v>2176</v>
      </c>
      <c r="D608" s="548">
        <v>200</v>
      </c>
      <c r="E608" s="548" t="s">
        <v>2466</v>
      </c>
      <c r="F608" s="548" t="s">
        <v>2467</v>
      </c>
      <c r="G608" s="548" t="s">
        <v>2468</v>
      </c>
      <c r="H608" s="548">
        <v>30102</v>
      </c>
      <c r="I608" s="548">
        <v>15</v>
      </c>
      <c r="J608" s="548">
        <v>83101</v>
      </c>
      <c r="K608" s="548">
        <v>1003</v>
      </c>
      <c r="L608" s="548">
        <v>2</v>
      </c>
      <c r="M608" s="548">
        <v>19</v>
      </c>
      <c r="N608" s="548" t="s">
        <v>1027</v>
      </c>
      <c r="O608" s="548">
        <v>180</v>
      </c>
      <c r="P608" s="548">
        <v>0</v>
      </c>
      <c r="Q608" s="548">
        <v>3</v>
      </c>
      <c r="R608" s="548"/>
      <c r="S608" s="548">
        <v>20250901</v>
      </c>
      <c r="T608" s="548">
        <v>20260131</v>
      </c>
      <c r="U608" s="550">
        <v>29957.239999999998</v>
      </c>
      <c r="V608" s="10"/>
    </row>
    <row r="609" spans="2:22" s="194" customFormat="1">
      <c r="B609" s="548" t="s">
        <v>276</v>
      </c>
      <c r="C609" s="548" t="s">
        <v>2176</v>
      </c>
      <c r="D609" s="548">
        <v>100</v>
      </c>
      <c r="E609" s="548" t="s">
        <v>2469</v>
      </c>
      <c r="F609" s="548" t="s">
        <v>2470</v>
      </c>
      <c r="G609" s="548" t="s">
        <v>2471</v>
      </c>
      <c r="H609" s="548">
        <v>30102</v>
      </c>
      <c r="I609" s="548">
        <v>18</v>
      </c>
      <c r="J609" s="548">
        <v>83101</v>
      </c>
      <c r="K609" s="548">
        <v>1003</v>
      </c>
      <c r="L609" s="548">
        <v>2</v>
      </c>
      <c r="M609" s="548">
        <v>19</v>
      </c>
      <c r="N609" s="548" t="s">
        <v>1291</v>
      </c>
      <c r="O609" s="548">
        <v>216</v>
      </c>
      <c r="P609" s="548">
        <v>0</v>
      </c>
      <c r="Q609" s="548">
        <v>3</v>
      </c>
      <c r="R609" s="548"/>
      <c r="S609" s="548">
        <v>20250901</v>
      </c>
      <c r="T609" s="548">
        <v>20260131</v>
      </c>
      <c r="U609" s="550">
        <v>41800.799999999996</v>
      </c>
      <c r="V609" s="10"/>
    </row>
    <row r="610" spans="2:22" s="194" customFormat="1">
      <c r="B610" s="548" t="s">
        <v>276</v>
      </c>
      <c r="C610" s="548" t="s">
        <v>2176</v>
      </c>
      <c r="D610" s="548">
        <v>200</v>
      </c>
      <c r="E610" s="548" t="s">
        <v>2472</v>
      </c>
      <c r="F610" s="548" t="s">
        <v>2473</v>
      </c>
      <c r="G610" s="548" t="s">
        <v>2474</v>
      </c>
      <c r="H610" s="548">
        <v>30102</v>
      </c>
      <c r="I610" s="548">
        <v>20</v>
      </c>
      <c r="J610" s="548">
        <v>83101</v>
      </c>
      <c r="K610" s="548">
        <v>1003</v>
      </c>
      <c r="L610" s="548">
        <v>2</v>
      </c>
      <c r="M610" s="548">
        <v>19</v>
      </c>
      <c r="N610" s="548" t="s">
        <v>1027</v>
      </c>
      <c r="O610" s="548">
        <v>240</v>
      </c>
      <c r="P610" s="548">
        <v>0</v>
      </c>
      <c r="Q610" s="548">
        <v>3</v>
      </c>
      <c r="R610" s="548"/>
      <c r="S610" s="548">
        <v>20250901</v>
      </c>
      <c r="T610" s="548">
        <v>20260131</v>
      </c>
      <c r="U610" s="550">
        <v>41104.119999999995</v>
      </c>
      <c r="V610" s="10"/>
    </row>
    <row r="611" spans="2:22" s="194" customFormat="1">
      <c r="B611" s="548" t="s">
        <v>276</v>
      </c>
      <c r="C611" s="548" t="s">
        <v>2176</v>
      </c>
      <c r="D611" s="548">
        <v>200</v>
      </c>
      <c r="E611" s="548" t="s">
        <v>2475</v>
      </c>
      <c r="F611" s="548" t="s">
        <v>2476</v>
      </c>
      <c r="G611" s="548" t="s">
        <v>2477</v>
      </c>
      <c r="H611" s="548">
        <v>30102</v>
      </c>
      <c r="I611" s="548">
        <v>9</v>
      </c>
      <c r="J611" s="548">
        <v>83101</v>
      </c>
      <c r="K611" s="548">
        <v>1003</v>
      </c>
      <c r="L611" s="548">
        <v>2</v>
      </c>
      <c r="M611" s="548">
        <v>19</v>
      </c>
      <c r="N611" s="548" t="s">
        <v>1027</v>
      </c>
      <c r="O611" s="548">
        <v>108</v>
      </c>
      <c r="P611" s="548">
        <v>0</v>
      </c>
      <c r="Q611" s="548">
        <v>3</v>
      </c>
      <c r="R611" s="548"/>
      <c r="S611" s="548">
        <v>20250901</v>
      </c>
      <c r="T611" s="548">
        <v>20260131</v>
      </c>
      <c r="U611" s="550">
        <v>40407.439999999995</v>
      </c>
      <c r="V611" s="10"/>
    </row>
    <row r="612" spans="2:22" s="194" customFormat="1">
      <c r="B612" s="548" t="s">
        <v>276</v>
      </c>
      <c r="C612" s="548" t="s">
        <v>2176</v>
      </c>
      <c r="D612" s="548">
        <v>200</v>
      </c>
      <c r="E612" s="548" t="s">
        <v>2478</v>
      </c>
      <c r="F612" s="548" t="s">
        <v>2479</v>
      </c>
      <c r="G612" s="548" t="s">
        <v>2480</v>
      </c>
      <c r="H612" s="548">
        <v>30102</v>
      </c>
      <c r="I612" s="548">
        <v>16</v>
      </c>
      <c r="J612" s="548">
        <v>83101</v>
      </c>
      <c r="K612" s="548">
        <v>1003</v>
      </c>
      <c r="L612" s="548">
        <v>2</v>
      </c>
      <c r="M612" s="548">
        <v>19</v>
      </c>
      <c r="N612" s="548" t="s">
        <v>1027</v>
      </c>
      <c r="O612" s="548">
        <v>192</v>
      </c>
      <c r="P612" s="548">
        <v>0</v>
      </c>
      <c r="Q612" s="548">
        <v>3</v>
      </c>
      <c r="R612" s="548"/>
      <c r="S612" s="548">
        <v>20250901</v>
      </c>
      <c r="T612" s="548">
        <v>20260131</v>
      </c>
      <c r="U612" s="550">
        <v>40407.439999999995</v>
      </c>
      <c r="V612" s="10"/>
    </row>
    <row r="613" spans="2:22" s="194" customFormat="1">
      <c r="B613" s="548" t="s">
        <v>276</v>
      </c>
      <c r="C613" s="548" t="s">
        <v>2176</v>
      </c>
      <c r="D613" s="548">
        <v>200</v>
      </c>
      <c r="E613" s="548" t="s">
        <v>2481</v>
      </c>
      <c r="F613" s="548" t="s">
        <v>2482</v>
      </c>
      <c r="G613" s="548" t="s">
        <v>2483</v>
      </c>
      <c r="H613" s="548">
        <v>30102</v>
      </c>
      <c r="I613" s="548">
        <v>16</v>
      </c>
      <c r="J613" s="548">
        <v>83101</v>
      </c>
      <c r="K613" s="548">
        <v>1003</v>
      </c>
      <c r="L613" s="548">
        <v>2</v>
      </c>
      <c r="M613" s="548">
        <v>19</v>
      </c>
      <c r="N613" s="548" t="s">
        <v>1027</v>
      </c>
      <c r="O613" s="548">
        <v>192</v>
      </c>
      <c r="P613" s="548">
        <v>0</v>
      </c>
      <c r="Q613" s="548">
        <v>3</v>
      </c>
      <c r="R613" s="548"/>
      <c r="S613" s="548">
        <v>20250901</v>
      </c>
      <c r="T613" s="548">
        <v>20260131</v>
      </c>
      <c r="U613" s="550">
        <v>39014.079999999994</v>
      </c>
      <c r="V613" s="10"/>
    </row>
    <row r="614" spans="2:22" s="194" customFormat="1">
      <c r="B614" s="548" t="s">
        <v>276</v>
      </c>
      <c r="C614" s="548" t="s">
        <v>2176</v>
      </c>
      <c r="D614" s="548">
        <v>200</v>
      </c>
      <c r="E614" s="548" t="s">
        <v>2484</v>
      </c>
      <c r="F614" s="548" t="s">
        <v>2485</v>
      </c>
      <c r="G614" s="548" t="s">
        <v>2486</v>
      </c>
      <c r="H614" s="548">
        <v>30102</v>
      </c>
      <c r="I614" s="548">
        <v>19</v>
      </c>
      <c r="J614" s="548">
        <v>83101</v>
      </c>
      <c r="K614" s="548">
        <v>1003</v>
      </c>
      <c r="L614" s="548">
        <v>2</v>
      </c>
      <c r="M614" s="548">
        <v>19</v>
      </c>
      <c r="N614" s="548" t="s">
        <v>1292</v>
      </c>
      <c r="O614" s="548">
        <v>228</v>
      </c>
      <c r="P614" s="548">
        <v>0</v>
      </c>
      <c r="Q614" s="548">
        <v>3</v>
      </c>
      <c r="R614" s="548"/>
      <c r="S614" s="548">
        <v>20250901</v>
      </c>
      <c r="T614" s="548">
        <v>20260131</v>
      </c>
      <c r="U614" s="550">
        <v>33440.639999999999</v>
      </c>
      <c r="V614" s="10"/>
    </row>
    <row r="615" spans="2:22" s="194" customFormat="1">
      <c r="B615" s="548" t="s">
        <v>276</v>
      </c>
      <c r="C615" s="548" t="s">
        <v>2176</v>
      </c>
      <c r="D615" s="548">
        <v>200</v>
      </c>
      <c r="E615" s="548" t="s">
        <v>2487</v>
      </c>
      <c r="F615" s="548" t="s">
        <v>2488</v>
      </c>
      <c r="G615" s="548" t="s">
        <v>2489</v>
      </c>
      <c r="H615" s="548">
        <v>30102</v>
      </c>
      <c r="I615" s="548">
        <v>15</v>
      </c>
      <c r="J615" s="548">
        <v>83101</v>
      </c>
      <c r="K615" s="548">
        <v>1003</v>
      </c>
      <c r="L615" s="548">
        <v>2</v>
      </c>
      <c r="M615" s="548">
        <v>19</v>
      </c>
      <c r="N615" s="548" t="s">
        <v>1027</v>
      </c>
      <c r="O615" s="548">
        <v>180</v>
      </c>
      <c r="P615" s="548">
        <v>0</v>
      </c>
      <c r="Q615" s="548">
        <v>3</v>
      </c>
      <c r="R615" s="548"/>
      <c r="S615" s="548">
        <v>20250901</v>
      </c>
      <c r="T615" s="548">
        <v>20260131</v>
      </c>
      <c r="U615" s="550">
        <v>27867.199999999997</v>
      </c>
      <c r="V615" s="10"/>
    </row>
    <row r="616" spans="2:22" s="194" customFormat="1">
      <c r="B616" s="548" t="s">
        <v>276</v>
      </c>
      <c r="C616" s="548" t="s">
        <v>2176</v>
      </c>
      <c r="D616" s="548">
        <v>100</v>
      </c>
      <c r="E616" s="548" t="s">
        <v>2490</v>
      </c>
      <c r="F616" s="548" t="s">
        <v>2491</v>
      </c>
      <c r="G616" s="548" t="s">
        <v>2492</v>
      </c>
      <c r="H616" s="548">
        <v>30102</v>
      </c>
      <c r="I616" s="548">
        <v>20</v>
      </c>
      <c r="J616" s="548">
        <v>83101</v>
      </c>
      <c r="K616" s="548">
        <v>1003</v>
      </c>
      <c r="L616" s="548">
        <v>2</v>
      </c>
      <c r="M616" s="548">
        <v>19</v>
      </c>
      <c r="N616" s="548" t="s">
        <v>1027</v>
      </c>
      <c r="O616" s="548">
        <v>240</v>
      </c>
      <c r="P616" s="548">
        <v>0</v>
      </c>
      <c r="Q616" s="548">
        <v>3</v>
      </c>
      <c r="R616" s="548"/>
      <c r="S616" s="548">
        <v>20250901</v>
      </c>
      <c r="T616" s="548">
        <v>20260131</v>
      </c>
      <c r="U616" s="550">
        <v>38317.399999999994</v>
      </c>
      <c r="V616" s="10"/>
    </row>
    <row r="617" spans="2:22" s="194" customFormat="1">
      <c r="B617" s="548" t="s">
        <v>276</v>
      </c>
      <c r="C617" s="548" t="s">
        <v>2176</v>
      </c>
      <c r="D617" s="548">
        <v>100</v>
      </c>
      <c r="E617" s="548" t="s">
        <v>2493</v>
      </c>
      <c r="F617" s="548" t="s">
        <v>2494</v>
      </c>
      <c r="G617" s="548" t="s">
        <v>2495</v>
      </c>
      <c r="H617" s="548">
        <v>30102</v>
      </c>
      <c r="I617" s="548">
        <v>18</v>
      </c>
      <c r="J617" s="548">
        <v>83101</v>
      </c>
      <c r="K617" s="548">
        <v>1003</v>
      </c>
      <c r="L617" s="548">
        <v>2</v>
      </c>
      <c r="M617" s="548">
        <v>19</v>
      </c>
      <c r="N617" s="548" t="s">
        <v>1291</v>
      </c>
      <c r="O617" s="548">
        <v>216</v>
      </c>
      <c r="P617" s="548">
        <v>0</v>
      </c>
      <c r="Q617" s="548">
        <v>3</v>
      </c>
      <c r="R617" s="548"/>
      <c r="S617" s="548">
        <v>20250901</v>
      </c>
      <c r="T617" s="548">
        <v>20260131</v>
      </c>
      <c r="U617" s="550">
        <v>37620.719999999994</v>
      </c>
      <c r="V617" s="10"/>
    </row>
    <row r="618" spans="2:22" s="194" customFormat="1">
      <c r="B618" s="548" t="s">
        <v>276</v>
      </c>
      <c r="C618" s="548" t="s">
        <v>2176</v>
      </c>
      <c r="D618" s="548">
        <v>200</v>
      </c>
      <c r="E618" s="548" t="s">
        <v>2496</v>
      </c>
      <c r="F618" s="548" t="s">
        <v>2497</v>
      </c>
      <c r="G618" s="548" t="s">
        <v>2498</v>
      </c>
      <c r="H618" s="548">
        <v>30102</v>
      </c>
      <c r="I618" s="548">
        <v>20</v>
      </c>
      <c r="J618" s="548">
        <v>83101</v>
      </c>
      <c r="K618" s="548">
        <v>1003</v>
      </c>
      <c r="L618" s="548">
        <v>2</v>
      </c>
      <c r="M618" s="548">
        <v>19</v>
      </c>
      <c r="N618" s="548" t="s">
        <v>1027</v>
      </c>
      <c r="O618" s="548">
        <v>240</v>
      </c>
      <c r="P618" s="548">
        <v>0</v>
      </c>
      <c r="Q618" s="548">
        <v>3</v>
      </c>
      <c r="R618" s="548"/>
      <c r="S618" s="548">
        <v>20250901</v>
      </c>
      <c r="T618" s="548">
        <v>20260131</v>
      </c>
      <c r="U618" s="550">
        <v>41800.799999999996</v>
      </c>
      <c r="V618" s="10"/>
    </row>
    <row r="619" spans="2:22" s="194" customFormat="1">
      <c r="B619" s="548" t="s">
        <v>276</v>
      </c>
      <c r="C619" s="548" t="s">
        <v>2176</v>
      </c>
      <c r="D619" s="548">
        <v>100</v>
      </c>
      <c r="E619" s="548" t="s">
        <v>2499</v>
      </c>
      <c r="F619" s="548" t="s">
        <v>2500</v>
      </c>
      <c r="G619" s="548" t="s">
        <v>2501</v>
      </c>
      <c r="H619" s="548">
        <v>30102</v>
      </c>
      <c r="I619" s="548">
        <v>17</v>
      </c>
      <c r="J619" s="548">
        <v>83101</v>
      </c>
      <c r="K619" s="548">
        <v>1003</v>
      </c>
      <c r="L619" s="548">
        <v>2</v>
      </c>
      <c r="M619" s="548">
        <v>19</v>
      </c>
      <c r="N619" s="548" t="s">
        <v>1027</v>
      </c>
      <c r="O619" s="548">
        <v>204</v>
      </c>
      <c r="P619" s="548">
        <v>0</v>
      </c>
      <c r="Q619" s="548">
        <v>3</v>
      </c>
      <c r="R619" s="548"/>
      <c r="S619" s="548">
        <v>20250901</v>
      </c>
      <c r="T619" s="548">
        <v>20260131</v>
      </c>
      <c r="U619" s="550">
        <v>18810.359999999997</v>
      </c>
      <c r="V619" s="10"/>
    </row>
    <row r="620" spans="2:22" s="194" customFormat="1">
      <c r="B620" s="548" t="s">
        <v>276</v>
      </c>
      <c r="C620" s="548" t="s">
        <v>2176</v>
      </c>
      <c r="D620" s="548">
        <v>100</v>
      </c>
      <c r="E620" s="548" t="s">
        <v>2502</v>
      </c>
      <c r="F620" s="548" t="s">
        <v>2503</v>
      </c>
      <c r="G620" s="548" t="s">
        <v>2504</v>
      </c>
      <c r="H620" s="548">
        <v>30102</v>
      </c>
      <c r="I620" s="548">
        <v>20</v>
      </c>
      <c r="J620" s="548">
        <v>83101</v>
      </c>
      <c r="K620" s="548">
        <v>1003</v>
      </c>
      <c r="L620" s="548">
        <v>2</v>
      </c>
      <c r="M620" s="548">
        <v>19</v>
      </c>
      <c r="N620" s="548" t="s">
        <v>1292</v>
      </c>
      <c r="O620" s="548">
        <v>240</v>
      </c>
      <c r="P620" s="548">
        <v>0</v>
      </c>
      <c r="Q620" s="548">
        <v>3</v>
      </c>
      <c r="R620" s="548"/>
      <c r="S620" s="548">
        <v>20250901</v>
      </c>
      <c r="T620" s="548">
        <v>20260131</v>
      </c>
      <c r="U620" s="550">
        <v>40407.439999999995</v>
      </c>
      <c r="V620" s="10"/>
    </row>
    <row r="621" spans="2:22" s="194" customFormat="1">
      <c r="B621" s="548" t="s">
        <v>276</v>
      </c>
      <c r="C621" s="548" t="s">
        <v>2176</v>
      </c>
      <c r="D621" s="548">
        <v>200</v>
      </c>
      <c r="E621" s="548" t="s">
        <v>2505</v>
      </c>
      <c r="F621" s="548" t="s">
        <v>2506</v>
      </c>
      <c r="G621" s="548" t="s">
        <v>2507</v>
      </c>
      <c r="H621" s="548">
        <v>30102</v>
      </c>
      <c r="I621" s="548">
        <v>20</v>
      </c>
      <c r="J621" s="548">
        <v>83101</v>
      </c>
      <c r="K621" s="548">
        <v>1003</v>
      </c>
      <c r="L621" s="548">
        <v>2</v>
      </c>
      <c r="M621" s="548">
        <v>19</v>
      </c>
      <c r="N621" s="548" t="s">
        <v>1292</v>
      </c>
      <c r="O621" s="548">
        <v>240</v>
      </c>
      <c r="P621" s="548">
        <v>0</v>
      </c>
      <c r="Q621" s="548">
        <v>3</v>
      </c>
      <c r="R621" s="548"/>
      <c r="S621" s="548">
        <v>20250901</v>
      </c>
      <c r="T621" s="548">
        <v>20260131</v>
      </c>
      <c r="U621" s="550">
        <v>41800.799999999996</v>
      </c>
      <c r="V621" s="10"/>
    </row>
    <row r="622" spans="2:22" s="194" customFormat="1">
      <c r="B622" s="548" t="s">
        <v>276</v>
      </c>
      <c r="C622" s="548" t="s">
        <v>2176</v>
      </c>
      <c r="D622" s="548">
        <v>100</v>
      </c>
      <c r="E622" s="548" t="s">
        <v>2508</v>
      </c>
      <c r="F622" s="548" t="s">
        <v>2509</v>
      </c>
      <c r="G622" s="548" t="s">
        <v>2510</v>
      </c>
      <c r="H622" s="548">
        <v>30102</v>
      </c>
      <c r="I622" s="548">
        <v>20</v>
      </c>
      <c r="J622" s="548">
        <v>83101</v>
      </c>
      <c r="K622" s="548">
        <v>1003</v>
      </c>
      <c r="L622" s="548">
        <v>2</v>
      </c>
      <c r="M622" s="548">
        <v>19</v>
      </c>
      <c r="N622" s="548" t="s">
        <v>1292</v>
      </c>
      <c r="O622" s="548">
        <v>240</v>
      </c>
      <c r="P622" s="548">
        <v>0</v>
      </c>
      <c r="Q622" s="548">
        <v>3</v>
      </c>
      <c r="R622" s="548"/>
      <c r="S622" s="548">
        <v>20250901</v>
      </c>
      <c r="T622" s="548">
        <v>20260131</v>
      </c>
      <c r="U622" s="550">
        <v>29296.079999999998</v>
      </c>
      <c r="V622" s="10"/>
    </row>
    <row r="623" spans="2:22" s="194" customFormat="1">
      <c r="B623" s="558" t="s">
        <v>276</v>
      </c>
      <c r="C623" s="220" t="s">
        <v>995</v>
      </c>
      <c r="D623" s="545">
        <v>124</v>
      </c>
      <c r="E623" s="220" t="s">
        <v>2523</v>
      </c>
      <c r="F623" s="220" t="s">
        <v>2524</v>
      </c>
      <c r="G623" s="220" t="s">
        <v>2525</v>
      </c>
      <c r="H623" s="487">
        <v>50301</v>
      </c>
      <c r="I623" s="559">
        <v>480</v>
      </c>
      <c r="J623" s="488">
        <v>83101</v>
      </c>
      <c r="K623" s="489">
        <v>1003</v>
      </c>
      <c r="L623" s="509" t="s">
        <v>970</v>
      </c>
      <c r="M623" s="509" t="s">
        <v>969</v>
      </c>
      <c r="N623" s="319" t="s">
        <v>2544</v>
      </c>
      <c r="O623" s="491">
        <v>0</v>
      </c>
      <c r="P623" s="488">
        <v>10994</v>
      </c>
      <c r="Q623" s="487">
        <v>5</v>
      </c>
      <c r="R623" s="493"/>
      <c r="S623" s="492">
        <v>20260101</v>
      </c>
      <c r="T623" s="492">
        <v>20260330</v>
      </c>
      <c r="U623">
        <v>176028.26</v>
      </c>
      <c r="V623" s="494"/>
    </row>
    <row r="624" spans="2:22" s="194" customFormat="1">
      <c r="B624" s="558" t="s">
        <v>276</v>
      </c>
      <c r="C624" s="220" t="s">
        <v>995</v>
      </c>
      <c r="D624" s="545">
        <v>124</v>
      </c>
      <c r="E624" s="560" t="s">
        <v>2526</v>
      </c>
      <c r="F624" s="560" t="s">
        <v>2527</v>
      </c>
      <c r="G624" s="220" t="s">
        <v>2528</v>
      </c>
      <c r="H624" s="487">
        <v>50703</v>
      </c>
      <c r="I624" s="559">
        <v>480</v>
      </c>
      <c r="J624" s="488">
        <v>83101</v>
      </c>
      <c r="K624" s="489">
        <v>1003</v>
      </c>
      <c r="L624" s="509" t="s">
        <v>970</v>
      </c>
      <c r="M624" s="509" t="s">
        <v>969</v>
      </c>
      <c r="N624" s="561" t="s">
        <v>2512</v>
      </c>
      <c r="O624" s="491">
        <v>0</v>
      </c>
      <c r="P624" s="488">
        <v>10993</v>
      </c>
      <c r="Q624" s="487">
        <v>5</v>
      </c>
      <c r="R624" s="493"/>
      <c r="S624" s="492">
        <v>20260101</v>
      </c>
      <c r="T624" s="492">
        <v>20260330</v>
      </c>
      <c r="U624">
        <v>137222.1</v>
      </c>
      <c r="V624" s="494"/>
    </row>
    <row r="625" spans="2:22" s="194" customFormat="1">
      <c r="B625" s="558" t="s">
        <v>276</v>
      </c>
      <c r="C625" s="220" t="s">
        <v>995</v>
      </c>
      <c r="D625" s="545">
        <v>124</v>
      </c>
      <c r="E625" s="220" t="s">
        <v>2529</v>
      </c>
      <c r="F625" s="220" t="s">
        <v>2530</v>
      </c>
      <c r="G625" s="220" t="s">
        <v>2531</v>
      </c>
      <c r="H625" s="487">
        <v>20303</v>
      </c>
      <c r="I625" s="559">
        <v>480</v>
      </c>
      <c r="J625" s="488">
        <v>83101</v>
      </c>
      <c r="K625" s="489">
        <v>1003</v>
      </c>
      <c r="L625" s="509" t="s">
        <v>970</v>
      </c>
      <c r="M625" s="509" t="s">
        <v>969</v>
      </c>
      <c r="N625" s="561" t="s">
        <v>435</v>
      </c>
      <c r="O625" s="491">
        <v>0</v>
      </c>
      <c r="P625" s="488">
        <v>10990</v>
      </c>
      <c r="Q625" s="487">
        <v>2</v>
      </c>
      <c r="R625" s="493"/>
      <c r="S625" s="492">
        <v>20260101</v>
      </c>
      <c r="T625" s="492">
        <v>20260330</v>
      </c>
      <c r="U625">
        <v>163837.35</v>
      </c>
      <c r="V625" s="494"/>
    </row>
    <row r="626" spans="2:22" s="194" customFormat="1">
      <c r="B626" s="558" t="s">
        <v>276</v>
      </c>
      <c r="C626" s="220" t="s">
        <v>995</v>
      </c>
      <c r="D626" s="545">
        <v>124</v>
      </c>
      <c r="E626" s="254" t="s">
        <v>326</v>
      </c>
      <c r="F626" s="254" t="s">
        <v>358</v>
      </c>
      <c r="G626" s="287" t="s">
        <v>2519</v>
      </c>
      <c r="H626" s="487">
        <v>20206</v>
      </c>
      <c r="I626" s="559">
        <v>480</v>
      </c>
      <c r="J626" s="488">
        <v>83101</v>
      </c>
      <c r="K626" s="489">
        <v>1003</v>
      </c>
      <c r="L626" s="509" t="s">
        <v>970</v>
      </c>
      <c r="M626" s="509" t="s">
        <v>969</v>
      </c>
      <c r="N626" s="561" t="s">
        <v>435</v>
      </c>
      <c r="O626" s="491">
        <v>0</v>
      </c>
      <c r="P626" s="488">
        <v>10999</v>
      </c>
      <c r="Q626" s="487">
        <v>5</v>
      </c>
      <c r="R626" s="493"/>
      <c r="S626" s="492">
        <v>20260101</v>
      </c>
      <c r="T626" s="492">
        <v>20260215</v>
      </c>
      <c r="U626">
        <v>63431.15</v>
      </c>
      <c r="V626" s="494"/>
    </row>
    <row r="627" spans="2:22" s="194" customFormat="1">
      <c r="B627" s="558" t="s">
        <v>276</v>
      </c>
      <c r="C627" s="220" t="s">
        <v>995</v>
      </c>
      <c r="D627" s="545">
        <v>124</v>
      </c>
      <c r="E627" s="254" t="s">
        <v>2532</v>
      </c>
      <c r="F627" s="254" t="s">
        <v>2533</v>
      </c>
      <c r="G627" s="287" t="s">
        <v>2534</v>
      </c>
      <c r="H627" s="487">
        <v>50301</v>
      </c>
      <c r="I627" s="559">
        <v>480</v>
      </c>
      <c r="J627" s="488">
        <v>83101</v>
      </c>
      <c r="K627" s="489">
        <v>1003</v>
      </c>
      <c r="L627" s="509" t="s">
        <v>970</v>
      </c>
      <c r="M627" s="509" t="s">
        <v>969</v>
      </c>
      <c r="N627" s="561" t="s">
        <v>412</v>
      </c>
      <c r="O627" s="491">
        <v>0</v>
      </c>
      <c r="P627" s="488">
        <v>13432</v>
      </c>
      <c r="Q627" s="487">
        <v>5</v>
      </c>
      <c r="R627" s="493"/>
      <c r="S627" s="492">
        <v>20260101</v>
      </c>
      <c r="T627" s="492">
        <v>20260330</v>
      </c>
      <c r="U627">
        <v>158654.51999999999</v>
      </c>
      <c r="V627" s="494"/>
    </row>
    <row r="628" spans="2:22" s="194" customFormat="1">
      <c r="B628" s="558" t="s">
        <v>276</v>
      </c>
      <c r="C628" s="220" t="s">
        <v>995</v>
      </c>
      <c r="D628" s="545">
        <v>124</v>
      </c>
      <c r="E628" s="254" t="s">
        <v>328</v>
      </c>
      <c r="F628" s="254" t="s">
        <v>360</v>
      </c>
      <c r="G628" s="287" t="s">
        <v>392</v>
      </c>
      <c r="H628" s="487">
        <v>50301</v>
      </c>
      <c r="I628" s="559">
        <v>480</v>
      </c>
      <c r="J628" s="488">
        <v>83101</v>
      </c>
      <c r="K628" s="489">
        <v>1003</v>
      </c>
      <c r="L628" s="509" t="s">
        <v>970</v>
      </c>
      <c r="M628" s="509" t="s">
        <v>969</v>
      </c>
      <c r="N628" s="561" t="s">
        <v>412</v>
      </c>
      <c r="O628" s="491">
        <v>0</v>
      </c>
      <c r="P628" s="488">
        <v>9278</v>
      </c>
      <c r="Q628" s="487">
        <v>5</v>
      </c>
      <c r="R628" s="493"/>
      <c r="S628" s="492">
        <v>20260101</v>
      </c>
      <c r="T628" s="492">
        <v>20260330</v>
      </c>
      <c r="U628">
        <v>59579.6</v>
      </c>
      <c r="V628" s="494"/>
    </row>
    <row r="629" spans="2:22" s="194" customFormat="1">
      <c r="B629" s="558" t="s">
        <v>276</v>
      </c>
      <c r="C629" s="220" t="s">
        <v>995</v>
      </c>
      <c r="D629" s="545">
        <v>124</v>
      </c>
      <c r="E629" s="220" t="s">
        <v>2521</v>
      </c>
      <c r="F629" s="220" t="s">
        <v>2522</v>
      </c>
      <c r="G629" s="220" t="s">
        <v>2511</v>
      </c>
      <c r="H629" s="487">
        <v>50201</v>
      </c>
      <c r="I629" s="559">
        <v>480</v>
      </c>
      <c r="J629" s="488">
        <v>83101</v>
      </c>
      <c r="K629" s="489">
        <v>1003</v>
      </c>
      <c r="L629" s="509" t="s">
        <v>970</v>
      </c>
      <c r="M629" s="509" t="s">
        <v>969</v>
      </c>
      <c r="N629" s="561" t="s">
        <v>2512</v>
      </c>
      <c r="O629" s="491">
        <v>0</v>
      </c>
      <c r="P629" s="488">
        <v>11000</v>
      </c>
      <c r="Q629" s="487">
        <v>5</v>
      </c>
      <c r="R629" s="493"/>
      <c r="S629" s="492">
        <v>20260101</v>
      </c>
      <c r="T629" s="492">
        <v>20260330</v>
      </c>
      <c r="U629">
        <v>137222.1</v>
      </c>
      <c r="V629" s="494"/>
    </row>
    <row r="630" spans="2:22" s="194" customFormat="1">
      <c r="B630" s="558" t="s">
        <v>276</v>
      </c>
      <c r="C630" s="220" t="s">
        <v>995</v>
      </c>
      <c r="D630" s="545">
        <v>124</v>
      </c>
      <c r="E630" s="220" t="s">
        <v>2535</v>
      </c>
      <c r="F630" s="220" t="s">
        <v>2536</v>
      </c>
      <c r="G630" s="220" t="s">
        <v>2537</v>
      </c>
      <c r="H630" s="487">
        <v>50704</v>
      </c>
      <c r="I630" s="559">
        <v>480</v>
      </c>
      <c r="J630" s="488">
        <v>83101</v>
      </c>
      <c r="K630" s="489">
        <v>1003</v>
      </c>
      <c r="L630" s="509" t="s">
        <v>970</v>
      </c>
      <c r="M630" s="509" t="s">
        <v>969</v>
      </c>
      <c r="N630" s="561" t="s">
        <v>2512</v>
      </c>
      <c r="O630" s="491">
        <v>0</v>
      </c>
      <c r="P630" s="488">
        <v>11822</v>
      </c>
      <c r="Q630" s="487">
        <v>5</v>
      </c>
      <c r="R630" s="493"/>
      <c r="S630" s="492">
        <v>20260101</v>
      </c>
      <c r="T630" s="492">
        <v>20260330</v>
      </c>
      <c r="U630">
        <v>137222.1</v>
      </c>
      <c r="V630" s="494"/>
    </row>
    <row r="631" spans="2:22" s="194" customFormat="1">
      <c r="B631" s="558" t="s">
        <v>276</v>
      </c>
      <c r="C631" s="220" t="s">
        <v>995</v>
      </c>
      <c r="D631" s="545">
        <v>124</v>
      </c>
      <c r="E631" s="220" t="s">
        <v>2538</v>
      </c>
      <c r="F631" s="220" t="s">
        <v>2539</v>
      </c>
      <c r="G631" s="220" t="s">
        <v>2540</v>
      </c>
      <c r="H631" s="487">
        <v>20206</v>
      </c>
      <c r="I631" s="559">
        <v>480</v>
      </c>
      <c r="J631" s="488">
        <v>83101</v>
      </c>
      <c r="K631" s="489">
        <v>1003</v>
      </c>
      <c r="L631" s="509" t="s">
        <v>970</v>
      </c>
      <c r="M631" s="509" t="s">
        <v>969</v>
      </c>
      <c r="N631" s="561" t="s">
        <v>435</v>
      </c>
      <c r="O631" s="491">
        <v>0</v>
      </c>
      <c r="P631" s="488">
        <v>11819</v>
      </c>
      <c r="Q631" s="487">
        <v>2</v>
      </c>
      <c r="R631" s="493"/>
      <c r="S631" s="492">
        <v>20260101</v>
      </c>
      <c r="T631" s="492">
        <v>20260330</v>
      </c>
      <c r="U631">
        <v>144172.67000000001</v>
      </c>
      <c r="V631" s="494"/>
    </row>
    <row r="632" spans="2:22" s="194" customFormat="1">
      <c r="B632" s="558" t="s">
        <v>276</v>
      </c>
      <c r="C632" s="220" t="s">
        <v>995</v>
      </c>
      <c r="D632" s="545">
        <v>124</v>
      </c>
      <c r="E632" s="10" t="s">
        <v>2541</v>
      </c>
      <c r="F632" s="10" t="s">
        <v>2542</v>
      </c>
      <c r="G632" s="10" t="s">
        <v>2543</v>
      </c>
      <c r="H632" s="487">
        <v>20206</v>
      </c>
      <c r="I632" s="559">
        <v>480</v>
      </c>
      <c r="J632" s="488">
        <v>83101</v>
      </c>
      <c r="K632" s="489">
        <v>1003</v>
      </c>
      <c r="L632" s="509" t="s">
        <v>970</v>
      </c>
      <c r="M632" s="509" t="s">
        <v>969</v>
      </c>
      <c r="N632" s="561" t="s">
        <v>498</v>
      </c>
      <c r="O632" s="491">
        <v>0</v>
      </c>
      <c r="P632" s="488">
        <v>12864</v>
      </c>
      <c r="Q632" s="487">
        <v>5</v>
      </c>
      <c r="R632" s="10"/>
      <c r="S632" s="492">
        <v>20260101</v>
      </c>
      <c r="T632" s="492">
        <v>20260330</v>
      </c>
      <c r="U632">
        <v>96554.12</v>
      </c>
      <c r="V632" s="10"/>
    </row>
    <row r="633" spans="2:22" s="194" customFormat="1">
      <c r="B633" s="182" t="s">
        <v>276</v>
      </c>
      <c r="C633" s="195" t="s">
        <v>2514</v>
      </c>
      <c r="D633" s="195">
        <v>125</v>
      </c>
      <c r="E633" s="195" t="s">
        <v>2571</v>
      </c>
      <c r="F633" s="195" t="s">
        <v>2572</v>
      </c>
      <c r="G633" s="447" t="s">
        <v>2573</v>
      </c>
      <c r="H633" s="182">
        <v>30102</v>
      </c>
      <c r="I633" s="538">
        <v>20</v>
      </c>
      <c r="J633" s="181">
        <v>83101</v>
      </c>
      <c r="K633" s="181">
        <v>1001</v>
      </c>
      <c r="L633" s="181" t="s">
        <v>2841</v>
      </c>
      <c r="M633" s="181">
        <v>23</v>
      </c>
      <c r="N633" s="181" t="s">
        <v>1027</v>
      </c>
      <c r="O633" s="181">
        <v>240</v>
      </c>
      <c r="P633" s="181">
        <v>0</v>
      </c>
      <c r="Q633" s="181">
        <v>3</v>
      </c>
      <c r="R633" s="181">
        <v>0</v>
      </c>
      <c r="S633" s="196">
        <v>20260101</v>
      </c>
      <c r="T633" s="196">
        <v>20260331</v>
      </c>
      <c r="U633" s="448">
        <v>54879</v>
      </c>
      <c r="V633" s="181"/>
    </row>
    <row r="634" spans="2:22" s="194" customFormat="1">
      <c r="B634" s="182" t="s">
        <v>276</v>
      </c>
      <c r="C634" s="195" t="s">
        <v>2514</v>
      </c>
      <c r="D634" s="195">
        <v>125</v>
      </c>
      <c r="E634" s="195" t="s">
        <v>2574</v>
      </c>
      <c r="F634" s="195" t="s">
        <v>2575</v>
      </c>
      <c r="G634" s="447" t="s">
        <v>2576</v>
      </c>
      <c r="H634" s="182">
        <v>30102</v>
      </c>
      <c r="I634" s="538">
        <v>20</v>
      </c>
      <c r="J634" s="181">
        <v>83101</v>
      </c>
      <c r="K634" s="181">
        <v>1001</v>
      </c>
      <c r="L634" s="181" t="s">
        <v>2841</v>
      </c>
      <c r="M634" s="181">
        <v>23</v>
      </c>
      <c r="N634" s="181" t="s">
        <v>1292</v>
      </c>
      <c r="O634" s="181">
        <v>240</v>
      </c>
      <c r="P634" s="181">
        <v>0</v>
      </c>
      <c r="Q634" s="181">
        <v>3</v>
      </c>
      <c r="R634" s="181">
        <v>0</v>
      </c>
      <c r="S634" s="196">
        <v>20260101</v>
      </c>
      <c r="T634" s="196">
        <v>20260331</v>
      </c>
      <c r="U634" s="448">
        <v>50661</v>
      </c>
      <c r="V634" s="181"/>
    </row>
    <row r="635" spans="2:22" s="194" customFormat="1">
      <c r="B635" s="182" t="s">
        <v>276</v>
      </c>
      <c r="C635" s="195" t="s">
        <v>2514</v>
      </c>
      <c r="D635" s="195">
        <v>100</v>
      </c>
      <c r="E635" s="195" t="s">
        <v>2577</v>
      </c>
      <c r="F635" s="195" t="s">
        <v>2578</v>
      </c>
      <c r="G635" s="447" t="s">
        <v>2579</v>
      </c>
      <c r="H635" s="182">
        <v>30102</v>
      </c>
      <c r="I635" s="538">
        <v>20</v>
      </c>
      <c r="J635" s="181">
        <v>83101</v>
      </c>
      <c r="K635" s="181">
        <v>1001</v>
      </c>
      <c r="L635" s="181" t="s">
        <v>2841</v>
      </c>
      <c r="M635" s="181">
        <v>23</v>
      </c>
      <c r="N635" s="181" t="s">
        <v>1291</v>
      </c>
      <c r="O635" s="181">
        <v>240</v>
      </c>
      <c r="P635" s="181">
        <v>0</v>
      </c>
      <c r="Q635" s="181">
        <v>3</v>
      </c>
      <c r="R635" s="181">
        <v>0</v>
      </c>
      <c r="S635" s="196">
        <v>20260101</v>
      </c>
      <c r="T635" s="196">
        <v>20260331</v>
      </c>
      <c r="U635" s="448">
        <v>44505.599999999999</v>
      </c>
      <c r="V635" s="181"/>
    </row>
    <row r="636" spans="2:22" s="194" customFormat="1">
      <c r="B636" s="182" t="s">
        <v>276</v>
      </c>
      <c r="C636" s="195" t="s">
        <v>2514</v>
      </c>
      <c r="D636" s="195">
        <v>240</v>
      </c>
      <c r="E636" s="195" t="s">
        <v>2580</v>
      </c>
      <c r="F636" s="195" t="s">
        <v>2581</v>
      </c>
      <c r="G636" s="447" t="s">
        <v>2582</v>
      </c>
      <c r="H636" s="182">
        <v>30102</v>
      </c>
      <c r="I636" s="538">
        <v>20</v>
      </c>
      <c r="J636" s="181">
        <v>83101</v>
      </c>
      <c r="K636" s="181">
        <v>1001</v>
      </c>
      <c r="L636" s="181" t="s">
        <v>2841</v>
      </c>
      <c r="M636" s="181">
        <v>23</v>
      </c>
      <c r="N636" s="181" t="s">
        <v>1027</v>
      </c>
      <c r="O636" s="181">
        <v>240</v>
      </c>
      <c r="P636" s="181">
        <v>0</v>
      </c>
      <c r="Q636" s="181">
        <v>3</v>
      </c>
      <c r="R636" s="181">
        <v>0</v>
      </c>
      <c r="S636" s="196">
        <v>20260101</v>
      </c>
      <c r="T636" s="196">
        <v>20260331</v>
      </c>
      <c r="U636" s="448">
        <v>54879</v>
      </c>
      <c r="V636" s="181"/>
    </row>
    <row r="637" spans="2:22" s="194" customFormat="1">
      <c r="B637" s="182" t="s">
        <v>276</v>
      </c>
      <c r="C637" s="195" t="s">
        <v>2514</v>
      </c>
      <c r="D637" s="195">
        <v>125</v>
      </c>
      <c r="E637" s="195" t="s">
        <v>2583</v>
      </c>
      <c r="F637" s="195" t="s">
        <v>2584</v>
      </c>
      <c r="G637" s="447" t="s">
        <v>2585</v>
      </c>
      <c r="H637" s="182">
        <v>30102</v>
      </c>
      <c r="I637" s="538">
        <v>20</v>
      </c>
      <c r="J637" s="181">
        <v>83101</v>
      </c>
      <c r="K637" s="181">
        <v>1001</v>
      </c>
      <c r="L637" s="181" t="s">
        <v>2841</v>
      </c>
      <c r="M637" s="181">
        <v>23</v>
      </c>
      <c r="N637" s="181" t="s">
        <v>1292</v>
      </c>
      <c r="O637" s="181">
        <v>240</v>
      </c>
      <c r="P637" s="181">
        <v>0</v>
      </c>
      <c r="Q637" s="181">
        <v>3</v>
      </c>
      <c r="R637" s="181">
        <v>0</v>
      </c>
      <c r="S637" s="196">
        <v>20260101</v>
      </c>
      <c r="T637" s="196">
        <v>20260331</v>
      </c>
      <c r="U637" s="448">
        <v>50661</v>
      </c>
      <c r="V637" s="181"/>
    </row>
    <row r="638" spans="2:22" s="194" customFormat="1">
      <c r="B638" s="182" t="s">
        <v>276</v>
      </c>
      <c r="C638" s="195" t="s">
        <v>2514</v>
      </c>
      <c r="D638" s="195">
        <v>100</v>
      </c>
      <c r="E638" s="195" t="s">
        <v>2586</v>
      </c>
      <c r="F638" s="195" t="s">
        <v>2587</v>
      </c>
      <c r="G638" s="447" t="s">
        <v>2588</v>
      </c>
      <c r="H638" s="182">
        <v>30102</v>
      </c>
      <c r="I638" s="538">
        <v>20</v>
      </c>
      <c r="J638" s="181">
        <v>83101</v>
      </c>
      <c r="K638" s="181">
        <v>1001</v>
      </c>
      <c r="L638" s="181" t="s">
        <v>2841</v>
      </c>
      <c r="M638" s="181">
        <v>23</v>
      </c>
      <c r="N638" s="181" t="s">
        <v>1027</v>
      </c>
      <c r="O638" s="181">
        <v>240</v>
      </c>
      <c r="P638" s="181">
        <v>0</v>
      </c>
      <c r="Q638" s="181">
        <v>3</v>
      </c>
      <c r="R638" s="181">
        <v>0</v>
      </c>
      <c r="S638" s="196">
        <v>20260101</v>
      </c>
      <c r="T638" s="196">
        <v>20260331</v>
      </c>
      <c r="U638" s="448">
        <v>54879</v>
      </c>
      <c r="V638" s="181"/>
    </row>
    <row r="639" spans="2:22" s="194" customFormat="1">
      <c r="B639" s="182" t="s">
        <v>276</v>
      </c>
      <c r="C639" s="195" t="s">
        <v>2514</v>
      </c>
      <c r="D639" s="195">
        <v>100</v>
      </c>
      <c r="E639" s="195" t="s">
        <v>2589</v>
      </c>
      <c r="F639" s="195" t="s">
        <v>2590</v>
      </c>
      <c r="G639" s="447" t="s">
        <v>2591</v>
      </c>
      <c r="H639" s="182">
        <v>30102</v>
      </c>
      <c r="I639" s="538">
        <v>20</v>
      </c>
      <c r="J639" s="181">
        <v>83101</v>
      </c>
      <c r="K639" s="181">
        <v>1001</v>
      </c>
      <c r="L639" s="181" t="s">
        <v>2841</v>
      </c>
      <c r="M639" s="181">
        <v>23</v>
      </c>
      <c r="N639" s="181" t="s">
        <v>1027</v>
      </c>
      <c r="O639" s="181">
        <v>240</v>
      </c>
      <c r="P639" s="181">
        <v>0</v>
      </c>
      <c r="Q639" s="181">
        <v>3</v>
      </c>
      <c r="R639" s="181">
        <v>0</v>
      </c>
      <c r="S639" s="196">
        <v>20260101</v>
      </c>
      <c r="T639" s="196">
        <v>20260331</v>
      </c>
      <c r="U639" s="448">
        <v>54879</v>
      </c>
      <c r="V639" s="181"/>
    </row>
    <row r="640" spans="2:22" s="194" customFormat="1">
      <c r="B640" s="182" t="s">
        <v>276</v>
      </c>
      <c r="C640" s="195" t="s">
        <v>2514</v>
      </c>
      <c r="D640" s="195">
        <v>240</v>
      </c>
      <c r="E640" s="195" t="s">
        <v>2592</v>
      </c>
      <c r="F640" s="195" t="s">
        <v>2593</v>
      </c>
      <c r="G640" s="447" t="s">
        <v>2594</v>
      </c>
      <c r="H640" s="182">
        <v>30102</v>
      </c>
      <c r="I640" s="538">
        <v>20</v>
      </c>
      <c r="J640" s="181">
        <v>83101</v>
      </c>
      <c r="K640" s="181">
        <v>1001</v>
      </c>
      <c r="L640" s="181" t="s">
        <v>2841</v>
      </c>
      <c r="M640" s="181">
        <v>23</v>
      </c>
      <c r="N640" s="181" t="s">
        <v>1291</v>
      </c>
      <c r="O640" s="181">
        <v>200</v>
      </c>
      <c r="P640" s="181">
        <v>0</v>
      </c>
      <c r="Q640" s="181">
        <v>3</v>
      </c>
      <c r="R640" s="181" t="s">
        <v>2842</v>
      </c>
      <c r="S640" s="196">
        <v>20260116</v>
      </c>
      <c r="T640" s="196">
        <v>20260331</v>
      </c>
      <c r="U640" s="448">
        <v>33782.5</v>
      </c>
      <c r="V640" s="181"/>
    </row>
    <row r="641" spans="2:22" s="194" customFormat="1">
      <c r="B641" s="182" t="s">
        <v>276</v>
      </c>
      <c r="C641" s="195" t="s">
        <v>2514</v>
      </c>
      <c r="D641" s="195">
        <v>100</v>
      </c>
      <c r="E641" s="195" t="s">
        <v>2545</v>
      </c>
      <c r="F641" s="195" t="s">
        <v>2546</v>
      </c>
      <c r="G641" s="447" t="s">
        <v>2595</v>
      </c>
      <c r="H641" s="182">
        <v>30102</v>
      </c>
      <c r="I641" s="538">
        <v>20</v>
      </c>
      <c r="J641" s="181">
        <v>83101</v>
      </c>
      <c r="K641" s="181">
        <v>1001</v>
      </c>
      <c r="L641" s="181" t="s">
        <v>2841</v>
      </c>
      <c r="M641" s="181">
        <v>23</v>
      </c>
      <c r="N641" s="181" t="s">
        <v>1027</v>
      </c>
      <c r="O641" s="181">
        <v>200</v>
      </c>
      <c r="P641" s="181">
        <v>0</v>
      </c>
      <c r="Q641" s="181">
        <v>3</v>
      </c>
      <c r="R641" s="181">
        <v>0</v>
      </c>
      <c r="S641" s="196">
        <v>20260101</v>
      </c>
      <c r="T641" s="196">
        <v>20260331</v>
      </c>
      <c r="U641" s="448">
        <v>43472.74</v>
      </c>
      <c r="V641" s="181"/>
    </row>
    <row r="642" spans="2:22" s="194" customFormat="1">
      <c r="B642" s="182" t="s">
        <v>276</v>
      </c>
      <c r="C642" s="195" t="s">
        <v>2514</v>
      </c>
      <c r="D642" s="195">
        <v>240</v>
      </c>
      <c r="E642" s="195" t="s">
        <v>2596</v>
      </c>
      <c r="F642" s="195" t="s">
        <v>2597</v>
      </c>
      <c r="G642" s="447" t="s">
        <v>2598</v>
      </c>
      <c r="H642" s="182">
        <v>30102</v>
      </c>
      <c r="I642" s="538">
        <v>20</v>
      </c>
      <c r="J642" s="181">
        <v>83101</v>
      </c>
      <c r="K642" s="181">
        <v>1001</v>
      </c>
      <c r="L642" s="181" t="s">
        <v>2841</v>
      </c>
      <c r="M642" s="181">
        <v>23</v>
      </c>
      <c r="N642" s="181" t="s">
        <v>1027</v>
      </c>
      <c r="O642" s="181">
        <v>240</v>
      </c>
      <c r="P642" s="181">
        <v>0</v>
      </c>
      <c r="Q642" s="181" t="s">
        <v>2843</v>
      </c>
      <c r="R642" s="181">
        <v>0</v>
      </c>
      <c r="S642" s="196">
        <v>20260101</v>
      </c>
      <c r="T642" s="196">
        <v>20260331</v>
      </c>
      <c r="U642" s="448">
        <v>50661</v>
      </c>
      <c r="V642" s="181"/>
    </row>
    <row r="643" spans="2:22" s="194" customFormat="1">
      <c r="B643" s="182" t="s">
        <v>276</v>
      </c>
      <c r="C643" s="195" t="s">
        <v>2514</v>
      </c>
      <c r="D643" s="195">
        <v>100</v>
      </c>
      <c r="E643" s="195" t="s">
        <v>2599</v>
      </c>
      <c r="F643" s="195" t="s">
        <v>2600</v>
      </c>
      <c r="G643" s="447" t="s">
        <v>2601</v>
      </c>
      <c r="H643" s="182">
        <v>30102</v>
      </c>
      <c r="I643" s="538">
        <v>20</v>
      </c>
      <c r="J643" s="181">
        <v>83101</v>
      </c>
      <c r="K643" s="181">
        <v>1001</v>
      </c>
      <c r="L643" s="181" t="s">
        <v>2841</v>
      </c>
      <c r="M643" s="181">
        <v>23</v>
      </c>
      <c r="N643" s="181" t="s">
        <v>1027</v>
      </c>
      <c r="O643" s="181">
        <v>240</v>
      </c>
      <c r="P643" s="181">
        <v>0</v>
      </c>
      <c r="Q643" s="181">
        <v>3</v>
      </c>
      <c r="R643" s="181">
        <v>0</v>
      </c>
      <c r="S643" s="196">
        <v>20260101</v>
      </c>
      <c r="T643" s="196">
        <v>20260331</v>
      </c>
      <c r="U643" s="448">
        <v>54879</v>
      </c>
      <c r="V643" s="181"/>
    </row>
    <row r="644" spans="2:22" s="194" customFormat="1">
      <c r="B644" s="182" t="s">
        <v>276</v>
      </c>
      <c r="C644" s="195" t="s">
        <v>2514</v>
      </c>
      <c r="D644" s="195" t="s">
        <v>533</v>
      </c>
      <c r="E644" s="195" t="s">
        <v>2602</v>
      </c>
      <c r="F644" s="195" t="s">
        <v>2603</v>
      </c>
      <c r="G644" s="447" t="s">
        <v>2604</v>
      </c>
      <c r="H644" s="182">
        <v>30102</v>
      </c>
      <c r="I644" s="538">
        <v>20</v>
      </c>
      <c r="J644" s="181">
        <v>83101</v>
      </c>
      <c r="K644" s="181">
        <v>1001</v>
      </c>
      <c r="L644" s="181" t="s">
        <v>2841</v>
      </c>
      <c r="M644" s="181">
        <v>23</v>
      </c>
      <c r="N644" s="181" t="s">
        <v>1291</v>
      </c>
      <c r="O644" s="181">
        <v>200</v>
      </c>
      <c r="P644" s="181">
        <v>0</v>
      </c>
      <c r="Q644" s="181">
        <v>3</v>
      </c>
      <c r="R644" s="181" t="s">
        <v>2844</v>
      </c>
      <c r="S644" s="196">
        <v>20260116</v>
      </c>
      <c r="T644" s="196">
        <v>20260331</v>
      </c>
      <c r="U644" s="448">
        <v>33782.5</v>
      </c>
      <c r="V644" s="181"/>
    </row>
    <row r="645" spans="2:22" s="194" customFormat="1">
      <c r="B645" s="182" t="s">
        <v>276</v>
      </c>
      <c r="C645" s="195" t="s">
        <v>2514</v>
      </c>
      <c r="D645" s="195">
        <v>240</v>
      </c>
      <c r="E645" s="195" t="s">
        <v>2605</v>
      </c>
      <c r="F645" s="195" t="s">
        <v>2606</v>
      </c>
      <c r="G645" s="447" t="s">
        <v>2607</v>
      </c>
      <c r="H645" s="182">
        <v>30102</v>
      </c>
      <c r="I645" s="538">
        <v>16</v>
      </c>
      <c r="J645" s="181">
        <v>83101</v>
      </c>
      <c r="K645" s="181">
        <v>1001</v>
      </c>
      <c r="L645" s="181" t="s">
        <v>2841</v>
      </c>
      <c r="M645" s="181">
        <v>23</v>
      </c>
      <c r="N645" s="181" t="s">
        <v>1291</v>
      </c>
      <c r="O645" s="181">
        <v>160</v>
      </c>
      <c r="P645" s="181">
        <v>0</v>
      </c>
      <c r="Q645" s="181">
        <v>3</v>
      </c>
      <c r="R645" s="181" t="s">
        <v>2845</v>
      </c>
      <c r="S645" s="196">
        <v>20260116</v>
      </c>
      <c r="T645" s="196">
        <v>20260331</v>
      </c>
      <c r="U645" s="448">
        <v>29728.6</v>
      </c>
      <c r="V645" s="181"/>
    </row>
    <row r="646" spans="2:22" s="194" customFormat="1">
      <c r="B646" s="182" t="s">
        <v>276</v>
      </c>
      <c r="C646" s="195" t="s">
        <v>2514</v>
      </c>
      <c r="D646" s="195">
        <v>240</v>
      </c>
      <c r="E646" s="195" t="s">
        <v>2550</v>
      </c>
      <c r="F646" s="195" t="s">
        <v>2551</v>
      </c>
      <c r="G646" s="447" t="s">
        <v>2608</v>
      </c>
      <c r="H646" s="182">
        <v>30102</v>
      </c>
      <c r="I646" s="538">
        <v>20</v>
      </c>
      <c r="J646" s="181">
        <v>83101</v>
      </c>
      <c r="K646" s="181">
        <v>1001</v>
      </c>
      <c r="L646" s="181" t="s">
        <v>2841</v>
      </c>
      <c r="M646" s="181">
        <v>23</v>
      </c>
      <c r="N646" s="181" t="s">
        <v>1291</v>
      </c>
      <c r="O646" s="181">
        <v>160</v>
      </c>
      <c r="P646" s="181">
        <v>0</v>
      </c>
      <c r="Q646" s="181">
        <v>3</v>
      </c>
      <c r="R646" s="181">
        <v>0</v>
      </c>
      <c r="S646" s="196">
        <v>20260101</v>
      </c>
      <c r="T646" s="196">
        <v>20260331</v>
      </c>
      <c r="U646" s="448">
        <v>32280</v>
      </c>
      <c r="V646" s="181"/>
    </row>
    <row r="647" spans="2:22" s="194" customFormat="1">
      <c r="B647" s="182" t="s">
        <v>276</v>
      </c>
      <c r="C647" s="195" t="s">
        <v>2514</v>
      </c>
      <c r="D647" s="195">
        <v>240</v>
      </c>
      <c r="E647" s="195" t="s">
        <v>2609</v>
      </c>
      <c r="F647" s="195" t="s">
        <v>2610</v>
      </c>
      <c r="G647" s="447" t="s">
        <v>2611</v>
      </c>
      <c r="H647" s="182">
        <v>30102</v>
      </c>
      <c r="I647" s="538">
        <v>16</v>
      </c>
      <c r="J647" s="181">
        <v>83101</v>
      </c>
      <c r="K647" s="181">
        <v>1001</v>
      </c>
      <c r="L647" s="181" t="s">
        <v>2841</v>
      </c>
      <c r="M647" s="181">
        <v>23</v>
      </c>
      <c r="N647" s="181" t="s">
        <v>1291</v>
      </c>
      <c r="O647" s="181">
        <v>192</v>
      </c>
      <c r="P647" s="181">
        <v>0</v>
      </c>
      <c r="Q647" s="181">
        <v>3</v>
      </c>
      <c r="R647" s="181">
        <v>0</v>
      </c>
      <c r="S647" s="196">
        <v>20260101</v>
      </c>
      <c r="T647" s="196">
        <v>20260331</v>
      </c>
      <c r="U647" s="448">
        <v>40187.259999999995</v>
      </c>
      <c r="V647" s="181"/>
    </row>
    <row r="648" spans="2:22" s="194" customFormat="1">
      <c r="B648" s="182" t="s">
        <v>276</v>
      </c>
      <c r="C648" s="195" t="s">
        <v>2514</v>
      </c>
      <c r="D648" s="195">
        <v>230</v>
      </c>
      <c r="E648" s="195" t="s">
        <v>2612</v>
      </c>
      <c r="F648" s="195" t="s">
        <v>2613</v>
      </c>
      <c r="G648" s="447" t="s">
        <v>2614</v>
      </c>
      <c r="H648" s="182">
        <v>30102</v>
      </c>
      <c r="I648" s="538">
        <v>20</v>
      </c>
      <c r="J648" s="181">
        <v>83101</v>
      </c>
      <c r="K648" s="181">
        <v>1001</v>
      </c>
      <c r="L648" s="181" t="s">
        <v>2841</v>
      </c>
      <c r="M648" s="181">
        <v>23</v>
      </c>
      <c r="N648" s="181" t="s">
        <v>1291</v>
      </c>
      <c r="O648" s="181">
        <v>240</v>
      </c>
      <c r="P648" s="181">
        <v>0</v>
      </c>
      <c r="Q648" s="181">
        <v>3</v>
      </c>
      <c r="R648" s="181">
        <v>0</v>
      </c>
      <c r="S648" s="196">
        <v>20260101</v>
      </c>
      <c r="T648" s="196">
        <v>20260331</v>
      </c>
      <c r="U648" s="448">
        <v>44505.599999999999</v>
      </c>
      <c r="V648" s="181"/>
    </row>
    <row r="649" spans="2:22" s="194" customFormat="1">
      <c r="B649" s="182" t="s">
        <v>276</v>
      </c>
      <c r="C649" s="195" t="s">
        <v>2514</v>
      </c>
      <c r="D649" s="195">
        <v>125</v>
      </c>
      <c r="E649" s="195" t="s">
        <v>2556</v>
      </c>
      <c r="F649" s="195" t="s">
        <v>2557</v>
      </c>
      <c r="G649" s="447" t="s">
        <v>2615</v>
      </c>
      <c r="H649" s="182">
        <v>30102</v>
      </c>
      <c r="I649" s="538">
        <v>20</v>
      </c>
      <c r="J649" s="181">
        <v>83101</v>
      </c>
      <c r="K649" s="181">
        <v>1001</v>
      </c>
      <c r="L649" s="181" t="s">
        <v>2841</v>
      </c>
      <c r="M649" s="181">
        <v>23</v>
      </c>
      <c r="N649" s="181" t="s">
        <v>1291</v>
      </c>
      <c r="O649" s="181">
        <v>120</v>
      </c>
      <c r="P649" s="181">
        <v>0</v>
      </c>
      <c r="Q649" s="181">
        <v>3</v>
      </c>
      <c r="R649" s="181">
        <v>0</v>
      </c>
      <c r="S649" s="196">
        <v>20260101</v>
      </c>
      <c r="T649" s="196">
        <v>20260331</v>
      </c>
      <c r="U649" s="448">
        <v>26077.5</v>
      </c>
      <c r="V649" s="181"/>
    </row>
    <row r="650" spans="2:22" s="194" customFormat="1">
      <c r="B650" s="182" t="s">
        <v>276</v>
      </c>
      <c r="C650" s="195" t="s">
        <v>2514</v>
      </c>
      <c r="D650" s="195">
        <v>240</v>
      </c>
      <c r="E650" s="195" t="s">
        <v>2616</v>
      </c>
      <c r="F650" s="195" t="s">
        <v>2617</v>
      </c>
      <c r="G650" s="447" t="s">
        <v>2618</v>
      </c>
      <c r="H650" s="182">
        <v>30102</v>
      </c>
      <c r="I650" s="538">
        <v>20</v>
      </c>
      <c r="J650" s="181">
        <v>83101</v>
      </c>
      <c r="K650" s="181">
        <v>1001</v>
      </c>
      <c r="L650" s="181" t="s">
        <v>2841</v>
      </c>
      <c r="M650" s="181">
        <v>23</v>
      </c>
      <c r="N650" s="181" t="s">
        <v>1027</v>
      </c>
      <c r="O650" s="181">
        <v>240</v>
      </c>
      <c r="P650" s="181">
        <v>0</v>
      </c>
      <c r="Q650" s="181">
        <v>3</v>
      </c>
      <c r="R650" s="181">
        <v>0</v>
      </c>
      <c r="S650" s="196">
        <v>20260101</v>
      </c>
      <c r="T650" s="196">
        <v>20260331</v>
      </c>
      <c r="U650" s="448">
        <v>54879</v>
      </c>
      <c r="V650" s="181"/>
    </row>
    <row r="651" spans="2:22" s="194" customFormat="1">
      <c r="B651" s="182" t="s">
        <v>276</v>
      </c>
      <c r="C651" s="195" t="s">
        <v>2514</v>
      </c>
      <c r="D651" s="195">
        <v>240</v>
      </c>
      <c r="E651" s="195" t="s">
        <v>2619</v>
      </c>
      <c r="F651" s="195" t="s">
        <v>2620</v>
      </c>
      <c r="G651" s="447" t="s">
        <v>2621</v>
      </c>
      <c r="H651" s="182">
        <v>30102</v>
      </c>
      <c r="I651" s="538">
        <v>20</v>
      </c>
      <c r="J651" s="181">
        <v>83101</v>
      </c>
      <c r="K651" s="181">
        <v>1001</v>
      </c>
      <c r="L651" s="181" t="s">
        <v>2841</v>
      </c>
      <c r="M651" s="181">
        <v>23</v>
      </c>
      <c r="N651" s="181" t="s">
        <v>1027</v>
      </c>
      <c r="O651" s="181">
        <v>200</v>
      </c>
      <c r="P651" s="181">
        <v>0</v>
      </c>
      <c r="Q651" s="181">
        <v>3</v>
      </c>
      <c r="R651" s="181">
        <v>0</v>
      </c>
      <c r="S651" s="196">
        <v>20260101</v>
      </c>
      <c r="T651" s="196">
        <v>20260331</v>
      </c>
      <c r="U651" s="448">
        <v>54879</v>
      </c>
      <c r="V651" s="181"/>
    </row>
    <row r="652" spans="2:22" s="194" customFormat="1">
      <c r="B652" s="182" t="s">
        <v>276</v>
      </c>
      <c r="C652" s="195" t="s">
        <v>2514</v>
      </c>
      <c r="D652" s="195">
        <v>240</v>
      </c>
      <c r="E652" s="195" t="s">
        <v>2622</v>
      </c>
      <c r="F652" s="195" t="s">
        <v>2623</v>
      </c>
      <c r="G652" s="447" t="s">
        <v>2624</v>
      </c>
      <c r="H652" s="182">
        <v>30102</v>
      </c>
      <c r="I652" s="538">
        <v>20</v>
      </c>
      <c r="J652" s="181">
        <v>83101</v>
      </c>
      <c r="K652" s="181">
        <v>1001</v>
      </c>
      <c r="L652" s="181" t="s">
        <v>2841</v>
      </c>
      <c r="M652" s="181">
        <v>23</v>
      </c>
      <c r="N652" s="181" t="s">
        <v>1292</v>
      </c>
      <c r="O652" s="181">
        <v>240</v>
      </c>
      <c r="P652" s="181">
        <v>0</v>
      </c>
      <c r="Q652" s="181">
        <v>3</v>
      </c>
      <c r="R652" s="181">
        <v>0</v>
      </c>
      <c r="S652" s="196">
        <v>20260101</v>
      </c>
      <c r="T652" s="196">
        <v>20260331</v>
      </c>
      <c r="U652" s="448">
        <v>54879</v>
      </c>
      <c r="V652" s="181"/>
    </row>
    <row r="653" spans="2:22" s="194" customFormat="1">
      <c r="B653" s="182" t="s">
        <v>276</v>
      </c>
      <c r="C653" s="195" t="s">
        <v>2514</v>
      </c>
      <c r="D653" s="195">
        <v>124</v>
      </c>
      <c r="E653" s="195" t="s">
        <v>2625</v>
      </c>
      <c r="F653" s="195" t="s">
        <v>2626</v>
      </c>
      <c r="G653" s="447" t="s">
        <v>2627</v>
      </c>
      <c r="H653" s="182">
        <v>30102</v>
      </c>
      <c r="I653" s="538">
        <v>20</v>
      </c>
      <c r="J653" s="181">
        <v>83101</v>
      </c>
      <c r="K653" s="181">
        <v>1001</v>
      </c>
      <c r="L653" s="181" t="s">
        <v>2841</v>
      </c>
      <c r="M653" s="181">
        <v>23</v>
      </c>
      <c r="N653" s="181" t="s">
        <v>1292</v>
      </c>
      <c r="O653" s="181">
        <v>240</v>
      </c>
      <c r="P653" s="181">
        <v>0</v>
      </c>
      <c r="Q653" s="181">
        <v>3</v>
      </c>
      <c r="R653" s="181">
        <v>0</v>
      </c>
      <c r="S653" s="196">
        <v>20260101</v>
      </c>
      <c r="T653" s="196">
        <v>20260331</v>
      </c>
      <c r="U653" s="448">
        <v>48609.2</v>
      </c>
      <c r="V653" s="181"/>
    </row>
    <row r="654" spans="2:22" s="194" customFormat="1">
      <c r="B654" s="182" t="s">
        <v>276</v>
      </c>
      <c r="C654" s="195" t="s">
        <v>2514</v>
      </c>
      <c r="D654" s="195">
        <v>100</v>
      </c>
      <c r="E654" s="195" t="s">
        <v>2628</v>
      </c>
      <c r="F654" s="195" t="s">
        <v>2629</v>
      </c>
      <c r="G654" s="447" t="s">
        <v>2630</v>
      </c>
      <c r="H654" s="182">
        <v>30102</v>
      </c>
      <c r="I654" s="538">
        <v>20</v>
      </c>
      <c r="J654" s="181">
        <v>83101</v>
      </c>
      <c r="K654" s="181">
        <v>1001</v>
      </c>
      <c r="L654" s="181" t="s">
        <v>2841</v>
      </c>
      <c r="M654" s="181">
        <v>23</v>
      </c>
      <c r="N654" s="181" t="s">
        <v>1027</v>
      </c>
      <c r="O654" s="181">
        <v>240</v>
      </c>
      <c r="P654" s="181">
        <v>0</v>
      </c>
      <c r="Q654" s="181">
        <v>3</v>
      </c>
      <c r="R654" s="181">
        <v>0</v>
      </c>
      <c r="S654" s="196">
        <v>20260101</v>
      </c>
      <c r="T654" s="196">
        <v>20260331</v>
      </c>
      <c r="U654" s="448">
        <v>54879</v>
      </c>
      <c r="V654" s="181"/>
    </row>
    <row r="655" spans="2:22" s="194" customFormat="1">
      <c r="B655" s="182" t="s">
        <v>276</v>
      </c>
      <c r="C655" s="195" t="s">
        <v>2514</v>
      </c>
      <c r="D655" s="195">
        <v>100</v>
      </c>
      <c r="E655" s="195" t="s">
        <v>2631</v>
      </c>
      <c r="F655" s="195" t="s">
        <v>2632</v>
      </c>
      <c r="G655" s="447" t="s">
        <v>2633</v>
      </c>
      <c r="H655" s="182">
        <v>30102</v>
      </c>
      <c r="I655" s="538">
        <v>20</v>
      </c>
      <c r="J655" s="181">
        <v>83101</v>
      </c>
      <c r="K655" s="181">
        <v>1001</v>
      </c>
      <c r="L655" s="181" t="s">
        <v>2841</v>
      </c>
      <c r="M655" s="181">
        <v>23</v>
      </c>
      <c r="N655" s="181" t="s">
        <v>1291</v>
      </c>
      <c r="O655" s="181">
        <v>240</v>
      </c>
      <c r="P655" s="181">
        <v>0</v>
      </c>
      <c r="Q655" s="181">
        <v>3</v>
      </c>
      <c r="R655" s="181">
        <v>0</v>
      </c>
      <c r="S655" s="196">
        <v>20260101</v>
      </c>
      <c r="T655" s="196">
        <v>20260331</v>
      </c>
      <c r="U655" s="448">
        <v>44505.599999999999</v>
      </c>
      <c r="V655" s="181"/>
    </row>
    <row r="656" spans="2:22" s="194" customFormat="1">
      <c r="B656" s="182" t="s">
        <v>276</v>
      </c>
      <c r="C656" s="195" t="s">
        <v>2514</v>
      </c>
      <c r="D656" s="195">
        <v>100</v>
      </c>
      <c r="E656" s="195" t="s">
        <v>2560</v>
      </c>
      <c r="F656" s="195" t="s">
        <v>2561</v>
      </c>
      <c r="G656" s="447" t="s">
        <v>2634</v>
      </c>
      <c r="H656" s="182">
        <v>30102</v>
      </c>
      <c r="I656" s="538">
        <v>20</v>
      </c>
      <c r="J656" s="181">
        <v>83101</v>
      </c>
      <c r="K656" s="181">
        <v>1001</v>
      </c>
      <c r="L656" s="181" t="s">
        <v>2841</v>
      </c>
      <c r="M656" s="181">
        <v>23</v>
      </c>
      <c r="N656" s="181" t="s">
        <v>1027</v>
      </c>
      <c r="O656" s="181">
        <v>40</v>
      </c>
      <c r="P656" s="181">
        <v>0</v>
      </c>
      <c r="Q656" s="181">
        <v>3</v>
      </c>
      <c r="R656" s="181">
        <v>0</v>
      </c>
      <c r="S656" s="196">
        <v>20260101</v>
      </c>
      <c r="T656" s="196">
        <v>20260331</v>
      </c>
      <c r="U656" s="448">
        <v>10006</v>
      </c>
      <c r="V656" s="181"/>
    </row>
    <row r="657" spans="2:22" s="194" customFormat="1">
      <c r="B657" s="182" t="s">
        <v>276</v>
      </c>
      <c r="C657" s="195" t="s">
        <v>2514</v>
      </c>
      <c r="D657" s="195">
        <v>240</v>
      </c>
      <c r="E657" s="195" t="s">
        <v>2635</v>
      </c>
      <c r="F657" s="195" t="s">
        <v>2636</v>
      </c>
      <c r="G657" s="447" t="s">
        <v>2637</v>
      </c>
      <c r="H657" s="182">
        <v>30102</v>
      </c>
      <c r="I657" s="538">
        <v>20</v>
      </c>
      <c r="J657" s="181">
        <v>83101</v>
      </c>
      <c r="K657" s="181">
        <v>1001</v>
      </c>
      <c r="L657" s="181" t="s">
        <v>2841</v>
      </c>
      <c r="M657" s="181">
        <v>23</v>
      </c>
      <c r="N657" s="181" t="s">
        <v>1291</v>
      </c>
      <c r="O657" s="181">
        <v>240</v>
      </c>
      <c r="P657" s="181">
        <v>0</v>
      </c>
      <c r="Q657" s="181">
        <v>3</v>
      </c>
      <c r="R657" s="181">
        <v>0</v>
      </c>
      <c r="S657" s="196">
        <v>20260101</v>
      </c>
      <c r="T657" s="196">
        <v>20260331</v>
      </c>
      <c r="U657" s="448">
        <v>44505.599999999999</v>
      </c>
      <c r="V657" s="181"/>
    </row>
    <row r="658" spans="2:22" s="194" customFormat="1">
      <c r="B658" s="182" t="s">
        <v>276</v>
      </c>
      <c r="C658" s="195" t="s">
        <v>2514</v>
      </c>
      <c r="D658" s="195">
        <v>125</v>
      </c>
      <c r="E658" s="195" t="s">
        <v>2638</v>
      </c>
      <c r="F658" s="195" t="s">
        <v>2639</v>
      </c>
      <c r="G658" s="447" t="s">
        <v>2640</v>
      </c>
      <c r="H658" s="182">
        <v>30102</v>
      </c>
      <c r="I658" s="538">
        <v>20</v>
      </c>
      <c r="J658" s="181">
        <v>83101</v>
      </c>
      <c r="K658" s="181">
        <v>1001</v>
      </c>
      <c r="L658" s="181" t="s">
        <v>2841</v>
      </c>
      <c r="M658" s="181">
        <v>23</v>
      </c>
      <c r="N658" s="181" t="s">
        <v>1027</v>
      </c>
      <c r="O658" s="181">
        <v>240</v>
      </c>
      <c r="P658" s="181">
        <v>0</v>
      </c>
      <c r="Q658" s="181">
        <v>3</v>
      </c>
      <c r="R658" s="195">
        <v>0</v>
      </c>
      <c r="S658" s="196">
        <v>20260101</v>
      </c>
      <c r="T658" s="196">
        <v>20260331</v>
      </c>
      <c r="U658" s="448">
        <v>54879</v>
      </c>
      <c r="V658" s="181"/>
    </row>
    <row r="659" spans="2:22" s="194" customFormat="1">
      <c r="B659" s="182" t="s">
        <v>276</v>
      </c>
      <c r="C659" s="195" t="s">
        <v>2514</v>
      </c>
      <c r="D659" s="195" t="s">
        <v>2846</v>
      </c>
      <c r="E659" s="195" t="s">
        <v>2641</v>
      </c>
      <c r="F659" s="195" t="s">
        <v>2642</v>
      </c>
      <c r="G659" s="447" t="s">
        <v>2643</v>
      </c>
      <c r="H659" s="182">
        <v>30102</v>
      </c>
      <c r="I659" s="538">
        <v>20</v>
      </c>
      <c r="J659" s="181">
        <v>83101</v>
      </c>
      <c r="K659" s="181">
        <v>1001</v>
      </c>
      <c r="L659" s="181" t="s">
        <v>2841</v>
      </c>
      <c r="M659" s="181">
        <v>23</v>
      </c>
      <c r="N659" s="181" t="s">
        <v>1291</v>
      </c>
      <c r="O659" s="181">
        <v>200</v>
      </c>
      <c r="P659" s="181">
        <v>0</v>
      </c>
      <c r="Q659" s="181">
        <v>3</v>
      </c>
      <c r="R659" s="181" t="s">
        <v>2847</v>
      </c>
      <c r="S659" s="196">
        <v>20260116</v>
      </c>
      <c r="T659" s="196">
        <v>20260331</v>
      </c>
      <c r="U659" s="448">
        <v>33782.5</v>
      </c>
      <c r="V659" s="181"/>
    </row>
    <row r="660" spans="2:22" s="194" customFormat="1">
      <c r="B660" s="182" t="s">
        <v>276</v>
      </c>
      <c r="C660" s="195" t="s">
        <v>2514</v>
      </c>
      <c r="D660" s="195">
        <v>240</v>
      </c>
      <c r="E660" s="195" t="s">
        <v>2644</v>
      </c>
      <c r="F660" s="195" t="s">
        <v>2645</v>
      </c>
      <c r="G660" s="447" t="s">
        <v>2646</v>
      </c>
      <c r="H660" s="182">
        <v>30102</v>
      </c>
      <c r="I660" s="538">
        <v>20</v>
      </c>
      <c r="J660" s="181">
        <v>83101</v>
      </c>
      <c r="K660" s="181">
        <v>1001</v>
      </c>
      <c r="L660" s="181" t="s">
        <v>2841</v>
      </c>
      <c r="M660" s="181">
        <v>23</v>
      </c>
      <c r="N660" s="181" t="s">
        <v>1027</v>
      </c>
      <c r="O660" s="181">
        <v>240</v>
      </c>
      <c r="P660" s="181">
        <v>0</v>
      </c>
      <c r="Q660" s="181">
        <v>3</v>
      </c>
      <c r="R660" s="181">
        <v>0</v>
      </c>
      <c r="S660" s="196">
        <v>20260101</v>
      </c>
      <c r="T660" s="196">
        <v>20260331</v>
      </c>
      <c r="U660" s="448">
        <v>54879</v>
      </c>
      <c r="V660" s="181"/>
    </row>
    <row r="661" spans="2:22" s="194" customFormat="1">
      <c r="B661" s="182" t="s">
        <v>276</v>
      </c>
      <c r="C661" s="195" t="s">
        <v>2514</v>
      </c>
      <c r="D661" s="195">
        <v>124</v>
      </c>
      <c r="E661" s="195" t="s">
        <v>2647</v>
      </c>
      <c r="F661" s="195" t="s">
        <v>2648</v>
      </c>
      <c r="G661" s="447" t="s">
        <v>2649</v>
      </c>
      <c r="H661" s="182">
        <v>30102</v>
      </c>
      <c r="I661" s="538">
        <v>20</v>
      </c>
      <c r="J661" s="181">
        <v>83101</v>
      </c>
      <c r="K661" s="181">
        <v>1001</v>
      </c>
      <c r="L661" s="181" t="s">
        <v>2841</v>
      </c>
      <c r="M661" s="181">
        <v>23</v>
      </c>
      <c r="N661" s="181" t="s">
        <v>1291</v>
      </c>
      <c r="O661" s="181">
        <v>240</v>
      </c>
      <c r="P661" s="181">
        <v>0</v>
      </c>
      <c r="Q661" s="181">
        <v>3</v>
      </c>
      <c r="R661" s="181">
        <v>0</v>
      </c>
      <c r="S661" s="196">
        <v>20260101</v>
      </c>
      <c r="T661" s="196">
        <v>20260331</v>
      </c>
      <c r="U661" s="448">
        <v>44505.599999999999</v>
      </c>
      <c r="V661" s="181"/>
    </row>
    <row r="662" spans="2:22" s="194" customFormat="1">
      <c r="B662" s="182" t="s">
        <v>276</v>
      </c>
      <c r="C662" s="195" t="s">
        <v>2514</v>
      </c>
      <c r="D662" s="195">
        <v>100</v>
      </c>
      <c r="E662" s="195" t="s">
        <v>2650</v>
      </c>
      <c r="F662" s="195" t="s">
        <v>2651</v>
      </c>
      <c r="G662" s="447" t="s">
        <v>2652</v>
      </c>
      <c r="H662" s="182">
        <v>30102</v>
      </c>
      <c r="I662" s="538">
        <v>20</v>
      </c>
      <c r="J662" s="181">
        <v>83101</v>
      </c>
      <c r="K662" s="181">
        <v>1001</v>
      </c>
      <c r="L662" s="181" t="s">
        <v>2841</v>
      </c>
      <c r="M662" s="181">
        <v>23</v>
      </c>
      <c r="N662" s="181" t="s">
        <v>1292</v>
      </c>
      <c r="O662" s="181">
        <v>240</v>
      </c>
      <c r="P662" s="181">
        <v>0</v>
      </c>
      <c r="Q662" s="181">
        <v>3</v>
      </c>
      <c r="R662" s="181">
        <v>0</v>
      </c>
      <c r="S662" s="196">
        <v>20260101</v>
      </c>
      <c r="T662" s="196">
        <v>20260331</v>
      </c>
      <c r="U662" s="448">
        <v>54879</v>
      </c>
      <c r="V662" s="181"/>
    </row>
    <row r="663" spans="2:22" s="194" customFormat="1">
      <c r="B663" s="182" t="s">
        <v>276</v>
      </c>
      <c r="C663" s="195" t="s">
        <v>2514</v>
      </c>
      <c r="D663" s="195">
        <v>100</v>
      </c>
      <c r="E663" s="195" t="s">
        <v>2653</v>
      </c>
      <c r="F663" s="195" t="s">
        <v>2654</v>
      </c>
      <c r="G663" s="447" t="s">
        <v>2655</v>
      </c>
      <c r="H663" s="182">
        <v>30102</v>
      </c>
      <c r="I663" s="538">
        <v>15</v>
      </c>
      <c r="J663" s="181">
        <v>83101</v>
      </c>
      <c r="K663" s="181">
        <v>1001</v>
      </c>
      <c r="L663" s="181" t="s">
        <v>2841</v>
      </c>
      <c r="M663" s="181">
        <v>23</v>
      </c>
      <c r="N663" s="181" t="s">
        <v>1291</v>
      </c>
      <c r="O663" s="181">
        <v>180</v>
      </c>
      <c r="P663" s="181">
        <v>0</v>
      </c>
      <c r="Q663" s="181">
        <v>3</v>
      </c>
      <c r="R663" s="181">
        <v>0</v>
      </c>
      <c r="S663" s="196">
        <v>20260101</v>
      </c>
      <c r="T663" s="196">
        <v>20260331</v>
      </c>
      <c r="U663" s="448">
        <v>37995.78</v>
      </c>
      <c r="V663" s="181"/>
    </row>
    <row r="664" spans="2:22" s="194" customFormat="1">
      <c r="B664" s="182" t="s">
        <v>276</v>
      </c>
      <c r="C664" s="195" t="s">
        <v>2514</v>
      </c>
      <c r="D664" s="195">
        <v>100</v>
      </c>
      <c r="E664" s="195" t="s">
        <v>2656</v>
      </c>
      <c r="F664" s="195" t="s">
        <v>2657</v>
      </c>
      <c r="G664" s="447" t="s">
        <v>2658</v>
      </c>
      <c r="H664" s="182">
        <v>30102</v>
      </c>
      <c r="I664" s="538">
        <v>20</v>
      </c>
      <c r="J664" s="181">
        <v>83101</v>
      </c>
      <c r="K664" s="181">
        <v>1001</v>
      </c>
      <c r="L664" s="181" t="s">
        <v>2841</v>
      </c>
      <c r="M664" s="181">
        <v>23</v>
      </c>
      <c r="N664" s="181" t="s">
        <v>1291</v>
      </c>
      <c r="O664" s="181">
        <v>240</v>
      </c>
      <c r="P664" s="181">
        <v>0</v>
      </c>
      <c r="Q664" s="181">
        <v>3</v>
      </c>
      <c r="R664" s="181">
        <v>0</v>
      </c>
      <c r="S664" s="196">
        <v>20260101</v>
      </c>
      <c r="T664" s="196">
        <v>20260331</v>
      </c>
      <c r="U664" s="448">
        <v>44505.599999999999</v>
      </c>
      <c r="V664" s="181"/>
    </row>
    <row r="665" spans="2:22" s="194" customFormat="1">
      <c r="B665" s="182" t="s">
        <v>276</v>
      </c>
      <c r="C665" s="195" t="s">
        <v>2514</v>
      </c>
      <c r="D665" s="195">
        <v>124</v>
      </c>
      <c r="E665" s="195" t="s">
        <v>2659</v>
      </c>
      <c r="F665" s="195" t="s">
        <v>2660</v>
      </c>
      <c r="G665" s="447" t="s">
        <v>2661</v>
      </c>
      <c r="H665" s="182">
        <v>30102</v>
      </c>
      <c r="I665" s="538">
        <v>20</v>
      </c>
      <c r="J665" s="181">
        <v>83101</v>
      </c>
      <c r="K665" s="181">
        <v>1001</v>
      </c>
      <c r="L665" s="181" t="s">
        <v>2841</v>
      </c>
      <c r="M665" s="181">
        <v>23</v>
      </c>
      <c r="N665" s="181" t="s">
        <v>1291</v>
      </c>
      <c r="O665" s="181">
        <v>240</v>
      </c>
      <c r="P665" s="181">
        <v>0</v>
      </c>
      <c r="Q665" s="181">
        <v>3</v>
      </c>
      <c r="R665" s="181">
        <v>0</v>
      </c>
      <c r="S665" s="196">
        <v>20260101</v>
      </c>
      <c r="T665" s="196">
        <v>20260331</v>
      </c>
      <c r="U665" s="448">
        <v>50661</v>
      </c>
      <c r="V665" s="181"/>
    </row>
    <row r="666" spans="2:22" s="194" customFormat="1">
      <c r="B666" s="182" t="s">
        <v>276</v>
      </c>
      <c r="C666" s="195" t="s">
        <v>2514</v>
      </c>
      <c r="D666" s="195">
        <v>240</v>
      </c>
      <c r="E666" s="195" t="s">
        <v>2662</v>
      </c>
      <c r="F666" s="195" t="s">
        <v>2663</v>
      </c>
      <c r="G666" s="447" t="s">
        <v>2664</v>
      </c>
      <c r="H666" s="182">
        <v>30102</v>
      </c>
      <c r="I666" s="538">
        <v>20</v>
      </c>
      <c r="J666" s="181">
        <v>83101</v>
      </c>
      <c r="K666" s="181">
        <v>1001</v>
      </c>
      <c r="L666" s="181" t="s">
        <v>2841</v>
      </c>
      <c r="M666" s="181">
        <v>23</v>
      </c>
      <c r="N666" s="181" t="s">
        <v>1291</v>
      </c>
      <c r="O666" s="181">
        <v>240</v>
      </c>
      <c r="P666" s="181">
        <v>0</v>
      </c>
      <c r="Q666" s="181">
        <v>3</v>
      </c>
      <c r="R666" s="181">
        <v>0</v>
      </c>
      <c r="S666" s="196">
        <v>20260101</v>
      </c>
      <c r="T666" s="196">
        <v>20260331</v>
      </c>
      <c r="U666" s="448">
        <v>44505.599999999999</v>
      </c>
      <c r="V666" s="181"/>
    </row>
    <row r="667" spans="2:22" s="194" customFormat="1">
      <c r="B667" s="182" t="s">
        <v>276</v>
      </c>
      <c r="C667" s="195" t="s">
        <v>2514</v>
      </c>
      <c r="D667" s="195">
        <v>230</v>
      </c>
      <c r="E667" s="195" t="s">
        <v>2665</v>
      </c>
      <c r="F667" s="195" t="s">
        <v>2666</v>
      </c>
      <c r="G667" s="447" t="s">
        <v>2667</v>
      </c>
      <c r="H667" s="182">
        <v>30102</v>
      </c>
      <c r="I667" s="538">
        <v>20</v>
      </c>
      <c r="J667" s="181">
        <v>83101</v>
      </c>
      <c r="K667" s="181">
        <v>1001</v>
      </c>
      <c r="L667" s="181" t="s">
        <v>2841</v>
      </c>
      <c r="M667" s="181">
        <v>23</v>
      </c>
      <c r="N667" s="181" t="s">
        <v>1027</v>
      </c>
      <c r="O667" s="181">
        <v>240</v>
      </c>
      <c r="P667" s="181">
        <v>0</v>
      </c>
      <c r="Q667" s="181">
        <v>3</v>
      </c>
      <c r="R667" s="181">
        <v>0</v>
      </c>
      <c r="S667" s="196">
        <v>20260101</v>
      </c>
      <c r="T667" s="196">
        <v>20260331</v>
      </c>
      <c r="U667" s="448">
        <v>54879</v>
      </c>
      <c r="V667" s="181"/>
    </row>
    <row r="668" spans="2:22" s="194" customFormat="1">
      <c r="B668" s="182" t="s">
        <v>276</v>
      </c>
      <c r="C668" s="195" t="s">
        <v>2514</v>
      </c>
      <c r="D668" s="195">
        <v>240</v>
      </c>
      <c r="E668" s="195" t="s">
        <v>2668</v>
      </c>
      <c r="F668" s="195" t="s">
        <v>2669</v>
      </c>
      <c r="G668" s="447" t="s">
        <v>2670</v>
      </c>
      <c r="H668" s="182">
        <v>30102</v>
      </c>
      <c r="I668" s="538">
        <v>20</v>
      </c>
      <c r="J668" s="181">
        <v>83101</v>
      </c>
      <c r="K668" s="181">
        <v>1001</v>
      </c>
      <c r="L668" s="181" t="s">
        <v>2841</v>
      </c>
      <c r="M668" s="181">
        <v>23</v>
      </c>
      <c r="N668" s="181" t="s">
        <v>1291</v>
      </c>
      <c r="O668" s="181">
        <v>240</v>
      </c>
      <c r="P668" s="181">
        <v>0</v>
      </c>
      <c r="Q668" s="181">
        <v>3</v>
      </c>
      <c r="R668" s="181">
        <v>0</v>
      </c>
      <c r="S668" s="196">
        <v>20260101</v>
      </c>
      <c r="T668" s="196">
        <v>20260331</v>
      </c>
      <c r="U668" s="448">
        <v>50661</v>
      </c>
      <c r="V668" s="181"/>
    </row>
    <row r="669" spans="2:22" s="194" customFormat="1">
      <c r="B669" s="182" t="s">
        <v>276</v>
      </c>
      <c r="C669" s="195" t="s">
        <v>2514</v>
      </c>
      <c r="D669" s="195">
        <v>100</v>
      </c>
      <c r="E669" s="195" t="s">
        <v>2671</v>
      </c>
      <c r="F669" s="195" t="s">
        <v>2672</v>
      </c>
      <c r="G669" s="447" t="s">
        <v>2673</v>
      </c>
      <c r="H669" s="182">
        <v>30102</v>
      </c>
      <c r="I669" s="538">
        <v>10</v>
      </c>
      <c r="J669" s="181">
        <v>83101</v>
      </c>
      <c r="K669" s="181">
        <v>1001</v>
      </c>
      <c r="L669" s="181" t="s">
        <v>2841</v>
      </c>
      <c r="M669" s="181">
        <v>23</v>
      </c>
      <c r="N669" s="181" t="s">
        <v>1291</v>
      </c>
      <c r="O669" s="181">
        <v>120</v>
      </c>
      <c r="P669" s="181">
        <v>0</v>
      </c>
      <c r="Q669" s="181">
        <v>3</v>
      </c>
      <c r="R669" s="181">
        <v>0</v>
      </c>
      <c r="S669" s="196">
        <v>20260101</v>
      </c>
      <c r="T669" s="196">
        <v>20260331</v>
      </c>
      <c r="U669" s="448">
        <v>33048.65</v>
      </c>
      <c r="V669" s="181"/>
    </row>
    <row r="670" spans="2:22" s="194" customFormat="1">
      <c r="B670" s="182" t="s">
        <v>276</v>
      </c>
      <c r="C670" s="195" t="s">
        <v>2514</v>
      </c>
      <c r="D670" s="195">
        <v>230</v>
      </c>
      <c r="E670" s="195" t="s">
        <v>2674</v>
      </c>
      <c r="F670" s="195" t="s">
        <v>2675</v>
      </c>
      <c r="G670" s="447" t="s">
        <v>2676</v>
      </c>
      <c r="H670" s="182">
        <v>30102</v>
      </c>
      <c r="I670" s="538">
        <v>20</v>
      </c>
      <c r="J670" s="181">
        <v>83101</v>
      </c>
      <c r="K670" s="181">
        <v>1001</v>
      </c>
      <c r="L670" s="181" t="s">
        <v>2841</v>
      </c>
      <c r="M670" s="181">
        <v>23</v>
      </c>
      <c r="N670" s="181" t="s">
        <v>1291</v>
      </c>
      <c r="O670" s="181">
        <v>240</v>
      </c>
      <c r="P670" s="181">
        <v>0</v>
      </c>
      <c r="Q670" s="181">
        <v>3</v>
      </c>
      <c r="R670" s="181">
        <v>0</v>
      </c>
      <c r="S670" s="196">
        <v>20260101</v>
      </c>
      <c r="T670" s="196">
        <v>20260331</v>
      </c>
      <c r="U670" s="448">
        <v>54879</v>
      </c>
      <c r="V670" s="181"/>
    </row>
    <row r="671" spans="2:22" s="194" customFormat="1">
      <c r="B671" s="182" t="s">
        <v>276</v>
      </c>
      <c r="C671" s="195" t="s">
        <v>2514</v>
      </c>
      <c r="D671" s="195">
        <v>125</v>
      </c>
      <c r="E671" s="195" t="s">
        <v>2677</v>
      </c>
      <c r="F671" s="195" t="s">
        <v>2678</v>
      </c>
      <c r="G671" s="447" t="s">
        <v>2679</v>
      </c>
      <c r="H671" s="182">
        <v>30102</v>
      </c>
      <c r="I671" s="538">
        <v>20</v>
      </c>
      <c r="J671" s="181">
        <v>83101</v>
      </c>
      <c r="K671" s="181">
        <v>1001</v>
      </c>
      <c r="L671" s="181" t="s">
        <v>2841</v>
      </c>
      <c r="M671" s="181">
        <v>23</v>
      </c>
      <c r="N671" s="181" t="s">
        <v>1291</v>
      </c>
      <c r="O671" s="181">
        <v>240</v>
      </c>
      <c r="P671" s="181">
        <v>0</v>
      </c>
      <c r="Q671" s="181">
        <v>3</v>
      </c>
      <c r="R671" s="195">
        <v>0</v>
      </c>
      <c r="S671" s="196">
        <v>20260101</v>
      </c>
      <c r="T671" s="196">
        <v>20260331</v>
      </c>
      <c r="U671" s="448">
        <v>50661</v>
      </c>
      <c r="V671" s="181"/>
    </row>
    <row r="672" spans="2:22" s="194" customFormat="1">
      <c r="B672" s="182" t="s">
        <v>276</v>
      </c>
      <c r="C672" s="195" t="s">
        <v>2514</v>
      </c>
      <c r="D672" s="195" t="s">
        <v>2515</v>
      </c>
      <c r="E672" s="195" t="s">
        <v>2680</v>
      </c>
      <c r="F672" s="195" t="s">
        <v>2681</v>
      </c>
      <c r="G672" s="447" t="s">
        <v>2682</v>
      </c>
      <c r="H672" s="182">
        <v>30102</v>
      </c>
      <c r="I672" s="538">
        <v>15</v>
      </c>
      <c r="J672" s="181">
        <v>83101</v>
      </c>
      <c r="K672" s="181">
        <v>1001</v>
      </c>
      <c r="L672" s="181" t="s">
        <v>2841</v>
      </c>
      <c r="M672" s="181">
        <v>23</v>
      </c>
      <c r="N672" s="181" t="s">
        <v>1291</v>
      </c>
      <c r="O672" s="181">
        <v>150</v>
      </c>
      <c r="P672" s="181">
        <v>0</v>
      </c>
      <c r="Q672" s="181">
        <v>3</v>
      </c>
      <c r="R672" s="181" t="s">
        <v>2848</v>
      </c>
      <c r="S672" s="196">
        <v>20260116</v>
      </c>
      <c r="T672" s="196">
        <v>20260331</v>
      </c>
      <c r="U672" s="448">
        <v>24661.239999999998</v>
      </c>
      <c r="V672" s="181"/>
    </row>
    <row r="673" spans="2:22" s="194" customFormat="1">
      <c r="B673" s="182" t="s">
        <v>276</v>
      </c>
      <c r="C673" s="195" t="s">
        <v>2514</v>
      </c>
      <c r="D673" s="195">
        <v>100</v>
      </c>
      <c r="E673" s="195" t="s">
        <v>2683</v>
      </c>
      <c r="F673" s="195" t="s">
        <v>2684</v>
      </c>
      <c r="G673" s="447" t="s">
        <v>2685</v>
      </c>
      <c r="H673" s="182">
        <v>30102</v>
      </c>
      <c r="I673" s="538">
        <v>20</v>
      </c>
      <c r="J673" s="181">
        <v>83101</v>
      </c>
      <c r="K673" s="181">
        <v>1001</v>
      </c>
      <c r="L673" s="181" t="s">
        <v>2841</v>
      </c>
      <c r="M673" s="181">
        <v>23</v>
      </c>
      <c r="N673" s="181" t="s">
        <v>1027</v>
      </c>
      <c r="O673" s="181">
        <v>240</v>
      </c>
      <c r="P673" s="181">
        <v>0</v>
      </c>
      <c r="Q673" s="181">
        <v>3</v>
      </c>
      <c r="R673" s="181">
        <v>0</v>
      </c>
      <c r="S673" s="196">
        <v>20260101</v>
      </c>
      <c r="T673" s="196">
        <v>20260331</v>
      </c>
      <c r="U673" s="448">
        <v>54879</v>
      </c>
      <c r="V673" s="181"/>
    </row>
    <row r="674" spans="2:22" s="194" customFormat="1">
      <c r="B674" s="182" t="s">
        <v>276</v>
      </c>
      <c r="C674" s="195" t="s">
        <v>2514</v>
      </c>
      <c r="D674" s="195">
        <v>100</v>
      </c>
      <c r="E674" s="195" t="s">
        <v>2686</v>
      </c>
      <c r="F674" s="195" t="s">
        <v>2687</v>
      </c>
      <c r="G674" s="447" t="s">
        <v>2688</v>
      </c>
      <c r="H674" s="182">
        <v>30102</v>
      </c>
      <c r="I674" s="538">
        <v>20</v>
      </c>
      <c r="J674" s="181">
        <v>83101</v>
      </c>
      <c r="K674" s="181">
        <v>1001</v>
      </c>
      <c r="L674" s="181" t="s">
        <v>2841</v>
      </c>
      <c r="M674" s="181">
        <v>23</v>
      </c>
      <c r="N674" s="181" t="s">
        <v>1027</v>
      </c>
      <c r="O674" s="181">
        <v>240</v>
      </c>
      <c r="P674" s="181">
        <v>0</v>
      </c>
      <c r="Q674" s="181">
        <v>3</v>
      </c>
      <c r="R674" s="181">
        <v>0</v>
      </c>
      <c r="S674" s="196">
        <v>20260101</v>
      </c>
      <c r="T674" s="196">
        <v>20260331</v>
      </c>
      <c r="U674" s="448">
        <v>54879</v>
      </c>
      <c r="V674" s="181"/>
    </row>
    <row r="675" spans="2:22" s="194" customFormat="1">
      <c r="B675" s="182" t="s">
        <v>276</v>
      </c>
      <c r="C675" s="195" t="s">
        <v>2514</v>
      </c>
      <c r="D675" s="195">
        <v>100</v>
      </c>
      <c r="E675" s="195" t="s">
        <v>2689</v>
      </c>
      <c r="F675" s="195" t="s">
        <v>2690</v>
      </c>
      <c r="G675" s="447" t="s">
        <v>2691</v>
      </c>
      <c r="H675" s="182">
        <v>30102</v>
      </c>
      <c r="I675" s="538">
        <v>20</v>
      </c>
      <c r="J675" s="181">
        <v>83101</v>
      </c>
      <c r="K675" s="181">
        <v>1001</v>
      </c>
      <c r="L675" s="181" t="s">
        <v>2841</v>
      </c>
      <c r="M675" s="181">
        <v>23</v>
      </c>
      <c r="N675" s="181" t="s">
        <v>1292</v>
      </c>
      <c r="O675" s="181">
        <v>240</v>
      </c>
      <c r="P675" s="181">
        <v>0</v>
      </c>
      <c r="Q675" s="181">
        <v>3</v>
      </c>
      <c r="R675" s="181">
        <v>0</v>
      </c>
      <c r="S675" s="196">
        <v>20260101</v>
      </c>
      <c r="T675" s="196">
        <v>20260331</v>
      </c>
      <c r="U675" s="448">
        <v>48609.2</v>
      </c>
      <c r="V675" s="181"/>
    </row>
    <row r="676" spans="2:22" s="194" customFormat="1">
      <c r="B676" s="182" t="s">
        <v>276</v>
      </c>
      <c r="C676" s="195" t="s">
        <v>2514</v>
      </c>
      <c r="D676" s="195">
        <v>230</v>
      </c>
      <c r="E676" s="195" t="s">
        <v>2692</v>
      </c>
      <c r="F676" s="195" t="s">
        <v>2693</v>
      </c>
      <c r="G676" s="447" t="s">
        <v>2694</v>
      </c>
      <c r="H676" s="182">
        <v>30102</v>
      </c>
      <c r="I676" s="538">
        <v>20</v>
      </c>
      <c r="J676" s="181">
        <v>83101</v>
      </c>
      <c r="K676" s="181">
        <v>1001</v>
      </c>
      <c r="L676" s="181" t="s">
        <v>2841</v>
      </c>
      <c r="M676" s="181">
        <v>23</v>
      </c>
      <c r="N676" s="181" t="s">
        <v>1027</v>
      </c>
      <c r="O676" s="181">
        <v>240</v>
      </c>
      <c r="P676" s="181">
        <v>0</v>
      </c>
      <c r="Q676" s="181">
        <v>3</v>
      </c>
      <c r="R676" s="181">
        <v>0</v>
      </c>
      <c r="S676" s="196">
        <v>20260101</v>
      </c>
      <c r="T676" s="196">
        <v>20260331</v>
      </c>
      <c r="U676" s="448">
        <v>54879</v>
      </c>
      <c r="V676" s="181"/>
    </row>
    <row r="677" spans="2:22" s="194" customFormat="1">
      <c r="B677" s="182" t="s">
        <v>276</v>
      </c>
      <c r="C677" s="195" t="s">
        <v>2514</v>
      </c>
      <c r="D677" s="195" t="s">
        <v>2515</v>
      </c>
      <c r="E677" s="195" t="s">
        <v>2695</v>
      </c>
      <c r="F677" s="195" t="s">
        <v>2696</v>
      </c>
      <c r="G677" s="447" t="s">
        <v>2697</v>
      </c>
      <c r="H677" s="182">
        <v>30102</v>
      </c>
      <c r="I677" s="538">
        <v>20</v>
      </c>
      <c r="J677" s="181">
        <v>83101</v>
      </c>
      <c r="K677" s="181">
        <v>1001</v>
      </c>
      <c r="L677" s="181" t="s">
        <v>2841</v>
      </c>
      <c r="M677" s="181">
        <v>23</v>
      </c>
      <c r="N677" s="181" t="s">
        <v>1291</v>
      </c>
      <c r="O677" s="181">
        <v>200</v>
      </c>
      <c r="P677" s="181">
        <v>0</v>
      </c>
      <c r="Q677" s="181">
        <v>3</v>
      </c>
      <c r="R677" s="181" t="s">
        <v>2849</v>
      </c>
      <c r="S677" s="196">
        <v>20260116</v>
      </c>
      <c r="T677" s="196">
        <v>20260331</v>
      </c>
      <c r="U677" s="448">
        <v>33782.5</v>
      </c>
      <c r="V677" s="181"/>
    </row>
    <row r="678" spans="2:22" s="194" customFormat="1">
      <c r="B678" s="182" t="s">
        <v>276</v>
      </c>
      <c r="C678" s="195" t="s">
        <v>2514</v>
      </c>
      <c r="D678" s="195">
        <v>125</v>
      </c>
      <c r="E678" s="195" t="s">
        <v>2698</v>
      </c>
      <c r="F678" s="195" t="s">
        <v>2699</v>
      </c>
      <c r="G678" s="447" t="s">
        <v>2700</v>
      </c>
      <c r="H678" s="182">
        <v>30102</v>
      </c>
      <c r="I678" s="538">
        <v>20</v>
      </c>
      <c r="J678" s="181">
        <v>83101</v>
      </c>
      <c r="K678" s="181">
        <v>1001</v>
      </c>
      <c r="L678" s="181" t="s">
        <v>2841</v>
      </c>
      <c r="M678" s="181">
        <v>23</v>
      </c>
      <c r="N678" s="181" t="s">
        <v>1291</v>
      </c>
      <c r="O678" s="181">
        <v>240</v>
      </c>
      <c r="P678" s="181">
        <v>0</v>
      </c>
      <c r="Q678" s="181">
        <v>3</v>
      </c>
      <c r="R678" s="181">
        <v>0</v>
      </c>
      <c r="S678" s="196">
        <v>20260101</v>
      </c>
      <c r="T678" s="196">
        <v>20260331</v>
      </c>
      <c r="U678" s="448">
        <v>54879</v>
      </c>
      <c r="V678" s="181"/>
    </row>
    <row r="679" spans="2:22" s="194" customFormat="1">
      <c r="B679" s="182" t="s">
        <v>276</v>
      </c>
      <c r="C679" s="195" t="s">
        <v>2514</v>
      </c>
      <c r="D679" s="195">
        <v>125</v>
      </c>
      <c r="E679" s="195" t="s">
        <v>2567</v>
      </c>
      <c r="F679" s="195" t="s">
        <v>2568</v>
      </c>
      <c r="G679" s="447" t="s">
        <v>2701</v>
      </c>
      <c r="H679" s="182">
        <v>30102</v>
      </c>
      <c r="I679" s="538">
        <v>20</v>
      </c>
      <c r="J679" s="181">
        <v>83101</v>
      </c>
      <c r="K679" s="181">
        <v>1001</v>
      </c>
      <c r="L679" s="181" t="s">
        <v>2841</v>
      </c>
      <c r="M679" s="181">
        <v>23</v>
      </c>
      <c r="N679" s="181" t="s">
        <v>1027</v>
      </c>
      <c r="O679" s="181">
        <v>60</v>
      </c>
      <c r="P679" s="181">
        <v>0</v>
      </c>
      <c r="Q679" s="181">
        <v>3</v>
      </c>
      <c r="R679" s="181">
        <v>0</v>
      </c>
      <c r="S679" s="196">
        <v>20260101</v>
      </c>
      <c r="T679" s="196">
        <v>20260331</v>
      </c>
      <c r="U679" s="448">
        <v>12492.1</v>
      </c>
      <c r="V679" s="181"/>
    </row>
    <row r="680" spans="2:22" s="194" customFormat="1">
      <c r="B680" s="182" t="s">
        <v>276</v>
      </c>
      <c r="C680" s="195" t="s">
        <v>2514</v>
      </c>
      <c r="D680" s="195">
        <v>230</v>
      </c>
      <c r="E680" s="195" t="s">
        <v>2702</v>
      </c>
      <c r="F680" s="195" t="s">
        <v>2703</v>
      </c>
      <c r="G680" s="447" t="s">
        <v>2704</v>
      </c>
      <c r="H680" s="182">
        <v>30102</v>
      </c>
      <c r="I680" s="538">
        <v>20</v>
      </c>
      <c r="J680" s="181">
        <v>83101</v>
      </c>
      <c r="K680" s="181">
        <v>1001</v>
      </c>
      <c r="L680" s="181" t="s">
        <v>2841</v>
      </c>
      <c r="M680" s="181">
        <v>23</v>
      </c>
      <c r="N680" s="181" t="s">
        <v>1027</v>
      </c>
      <c r="O680" s="181">
        <v>240</v>
      </c>
      <c r="P680" s="181">
        <v>0</v>
      </c>
      <c r="Q680" s="181">
        <v>3</v>
      </c>
      <c r="R680" s="181">
        <v>0</v>
      </c>
      <c r="S680" s="196">
        <v>20260101</v>
      </c>
      <c r="T680" s="196">
        <v>20260331</v>
      </c>
      <c r="U680" s="448">
        <v>54879</v>
      </c>
      <c r="V680" s="181"/>
    </row>
    <row r="681" spans="2:22" s="194" customFormat="1">
      <c r="B681" s="182" t="s">
        <v>276</v>
      </c>
      <c r="C681" s="195" t="s">
        <v>2514</v>
      </c>
      <c r="D681" s="195">
        <v>100</v>
      </c>
      <c r="E681" s="195" t="s">
        <v>2705</v>
      </c>
      <c r="F681" s="195" t="s">
        <v>2706</v>
      </c>
      <c r="G681" s="447" t="s">
        <v>2707</v>
      </c>
      <c r="H681" s="182">
        <v>30102</v>
      </c>
      <c r="I681" s="538">
        <v>20</v>
      </c>
      <c r="J681" s="181">
        <v>83101</v>
      </c>
      <c r="K681" s="181">
        <v>1001</v>
      </c>
      <c r="L681" s="181" t="s">
        <v>2841</v>
      </c>
      <c r="M681" s="181">
        <v>23</v>
      </c>
      <c r="N681" s="181" t="s">
        <v>1027</v>
      </c>
      <c r="O681" s="181">
        <v>240</v>
      </c>
      <c r="P681" s="181">
        <v>0</v>
      </c>
      <c r="Q681" s="181">
        <v>3</v>
      </c>
      <c r="R681" s="181">
        <v>0</v>
      </c>
      <c r="S681" s="196">
        <v>20260101</v>
      </c>
      <c r="T681" s="196">
        <v>20260331</v>
      </c>
      <c r="U681" s="448">
        <v>54879</v>
      </c>
      <c r="V681" s="181"/>
    </row>
    <row r="682" spans="2:22" s="194" customFormat="1">
      <c r="B682" s="182" t="s">
        <v>276</v>
      </c>
      <c r="C682" s="195" t="s">
        <v>2514</v>
      </c>
      <c r="D682" s="195" t="s">
        <v>2850</v>
      </c>
      <c r="E682" s="195" t="s">
        <v>2708</v>
      </c>
      <c r="F682" s="195" t="s">
        <v>2709</v>
      </c>
      <c r="G682" s="447" t="s">
        <v>2710</v>
      </c>
      <c r="H682" s="182">
        <v>30102</v>
      </c>
      <c r="I682" s="538">
        <v>20</v>
      </c>
      <c r="J682" s="181">
        <v>83101</v>
      </c>
      <c r="K682" s="181">
        <v>1001</v>
      </c>
      <c r="L682" s="181" t="s">
        <v>2841</v>
      </c>
      <c r="M682" s="181">
        <v>23</v>
      </c>
      <c r="N682" s="181" t="s">
        <v>1291</v>
      </c>
      <c r="O682" s="181">
        <v>200</v>
      </c>
      <c r="P682" s="181">
        <v>0</v>
      </c>
      <c r="Q682" s="181">
        <v>3</v>
      </c>
      <c r="R682" s="181" t="s">
        <v>2851</v>
      </c>
      <c r="S682" s="196">
        <v>20260116</v>
      </c>
      <c r="T682" s="196">
        <v>20260331</v>
      </c>
      <c r="U682" s="448">
        <v>33782.5</v>
      </c>
      <c r="V682" s="181"/>
    </row>
    <row r="683" spans="2:22" s="194" customFormat="1">
      <c r="B683" s="182" t="s">
        <v>276</v>
      </c>
      <c r="C683" s="195" t="s">
        <v>2514</v>
      </c>
      <c r="D683" s="195">
        <v>100</v>
      </c>
      <c r="E683" s="195" t="s">
        <v>2711</v>
      </c>
      <c r="F683" s="195" t="s">
        <v>2712</v>
      </c>
      <c r="G683" s="447" t="s">
        <v>2713</v>
      </c>
      <c r="H683" s="182">
        <v>30102</v>
      </c>
      <c r="I683" s="538">
        <v>20</v>
      </c>
      <c r="J683" s="181">
        <v>83101</v>
      </c>
      <c r="K683" s="181">
        <v>1001</v>
      </c>
      <c r="L683" s="181" t="s">
        <v>2841</v>
      </c>
      <c r="M683" s="181">
        <v>23</v>
      </c>
      <c r="N683" s="181" t="s">
        <v>1291</v>
      </c>
      <c r="O683" s="181">
        <v>200</v>
      </c>
      <c r="P683" s="181">
        <v>0</v>
      </c>
      <c r="Q683" s="181">
        <v>3</v>
      </c>
      <c r="R683" s="181" t="s">
        <v>2852</v>
      </c>
      <c r="S683" s="196">
        <v>20260116</v>
      </c>
      <c r="T683" s="196">
        <v>20260331</v>
      </c>
      <c r="U683" s="448">
        <v>33106.86</v>
      </c>
      <c r="V683" s="181"/>
    </row>
    <row r="684" spans="2:22" s="194" customFormat="1">
      <c r="B684" s="182" t="s">
        <v>276</v>
      </c>
      <c r="C684" s="195" t="s">
        <v>2514</v>
      </c>
      <c r="D684" s="195">
        <v>100</v>
      </c>
      <c r="E684" s="195" t="s">
        <v>2714</v>
      </c>
      <c r="F684" s="195" t="s">
        <v>2715</v>
      </c>
      <c r="G684" s="447" t="s">
        <v>2716</v>
      </c>
      <c r="H684" s="182">
        <v>30102</v>
      </c>
      <c r="I684" s="538">
        <v>20</v>
      </c>
      <c r="J684" s="181">
        <v>83101</v>
      </c>
      <c r="K684" s="181">
        <v>1001</v>
      </c>
      <c r="L684" s="181" t="s">
        <v>2841</v>
      </c>
      <c r="M684" s="181">
        <v>23</v>
      </c>
      <c r="N684" s="181" t="s">
        <v>1291</v>
      </c>
      <c r="O684" s="181">
        <v>240</v>
      </c>
      <c r="P684" s="181">
        <v>0</v>
      </c>
      <c r="Q684" s="181">
        <v>3</v>
      </c>
      <c r="R684" s="181">
        <v>0</v>
      </c>
      <c r="S684" s="196">
        <v>20260101</v>
      </c>
      <c r="T684" s="196">
        <v>20260331</v>
      </c>
      <c r="U684" s="448">
        <v>44505.599999999999</v>
      </c>
      <c r="V684" s="181"/>
    </row>
    <row r="685" spans="2:22" s="194" customFormat="1">
      <c r="B685" s="182" t="s">
        <v>276</v>
      </c>
      <c r="C685" s="195" t="s">
        <v>2514</v>
      </c>
      <c r="D685" s="195">
        <v>230</v>
      </c>
      <c r="E685" s="195" t="s">
        <v>2717</v>
      </c>
      <c r="F685" s="195" t="s">
        <v>2718</v>
      </c>
      <c r="G685" s="447" t="s">
        <v>2719</v>
      </c>
      <c r="H685" s="182">
        <v>30102</v>
      </c>
      <c r="I685" s="538">
        <v>20</v>
      </c>
      <c r="J685" s="181">
        <v>83101</v>
      </c>
      <c r="K685" s="181">
        <v>1001</v>
      </c>
      <c r="L685" s="181" t="s">
        <v>2841</v>
      </c>
      <c r="M685" s="181">
        <v>23</v>
      </c>
      <c r="N685" s="181" t="s">
        <v>1027</v>
      </c>
      <c r="O685" s="181">
        <v>240</v>
      </c>
      <c r="P685" s="181">
        <v>0</v>
      </c>
      <c r="Q685" s="181">
        <v>3</v>
      </c>
      <c r="R685" s="181">
        <v>0</v>
      </c>
      <c r="S685" s="196">
        <v>20260101</v>
      </c>
      <c r="T685" s="196">
        <v>20260331</v>
      </c>
      <c r="U685" s="448">
        <v>54879</v>
      </c>
      <c r="V685" s="181"/>
    </row>
    <row r="686" spans="2:22" s="194" customFormat="1">
      <c r="B686" s="182" t="s">
        <v>276</v>
      </c>
      <c r="C686" s="195" t="s">
        <v>2514</v>
      </c>
      <c r="D686" s="195">
        <v>100</v>
      </c>
      <c r="E686" s="195" t="s">
        <v>2720</v>
      </c>
      <c r="F686" s="195" t="s">
        <v>2721</v>
      </c>
      <c r="G686" s="447" t="s">
        <v>2722</v>
      </c>
      <c r="H686" s="182">
        <v>30102</v>
      </c>
      <c r="I686" s="538">
        <v>20</v>
      </c>
      <c r="J686" s="181">
        <v>83101</v>
      </c>
      <c r="K686" s="181">
        <v>1001</v>
      </c>
      <c r="L686" s="181" t="s">
        <v>2841</v>
      </c>
      <c r="M686" s="181">
        <v>23</v>
      </c>
      <c r="N686" s="181" t="s">
        <v>1291</v>
      </c>
      <c r="O686" s="181">
        <v>240</v>
      </c>
      <c r="P686" s="181">
        <v>0</v>
      </c>
      <c r="Q686" s="181">
        <v>3</v>
      </c>
      <c r="R686" s="181">
        <v>0</v>
      </c>
      <c r="S686" s="196">
        <v>20260101</v>
      </c>
      <c r="T686" s="196">
        <v>20260331</v>
      </c>
      <c r="U686" s="448">
        <v>44505.599999999999</v>
      </c>
      <c r="V686" s="181"/>
    </row>
    <row r="687" spans="2:22" s="194" customFormat="1">
      <c r="B687" s="182" t="s">
        <v>276</v>
      </c>
      <c r="C687" s="195" t="s">
        <v>2514</v>
      </c>
      <c r="D687" s="195">
        <v>100</v>
      </c>
      <c r="E687" s="195" t="s">
        <v>2723</v>
      </c>
      <c r="F687" s="195" t="s">
        <v>2724</v>
      </c>
      <c r="G687" s="447" t="s">
        <v>2725</v>
      </c>
      <c r="H687" s="182">
        <v>30102</v>
      </c>
      <c r="I687" s="538">
        <v>20</v>
      </c>
      <c r="J687" s="181" t="s">
        <v>971</v>
      </c>
      <c r="K687" s="181">
        <v>1001</v>
      </c>
      <c r="L687" s="181" t="s">
        <v>2841</v>
      </c>
      <c r="M687" s="181">
        <v>23</v>
      </c>
      <c r="N687" s="181" t="s">
        <v>1027</v>
      </c>
      <c r="O687" s="181">
        <v>240</v>
      </c>
      <c r="P687" s="181">
        <v>0</v>
      </c>
      <c r="Q687" s="181">
        <v>3</v>
      </c>
      <c r="R687" s="181">
        <v>0</v>
      </c>
      <c r="S687" s="196">
        <v>20260101</v>
      </c>
      <c r="T687" s="196">
        <v>20260331</v>
      </c>
      <c r="U687" s="448">
        <v>54879</v>
      </c>
      <c r="V687" s="181"/>
    </row>
    <row r="688" spans="2:22" s="194" customFormat="1">
      <c r="B688" s="182" t="s">
        <v>276</v>
      </c>
      <c r="C688" s="195" t="s">
        <v>2514</v>
      </c>
      <c r="D688" s="195">
        <v>100</v>
      </c>
      <c r="E688" s="195" t="s">
        <v>2726</v>
      </c>
      <c r="F688" s="195" t="s">
        <v>2727</v>
      </c>
      <c r="G688" s="447" t="s">
        <v>2728</v>
      </c>
      <c r="H688" s="182">
        <v>30102</v>
      </c>
      <c r="I688" s="538">
        <v>20</v>
      </c>
      <c r="J688" s="181">
        <v>83101</v>
      </c>
      <c r="K688" s="181">
        <v>1001</v>
      </c>
      <c r="L688" s="181" t="s">
        <v>2841</v>
      </c>
      <c r="M688" s="181">
        <v>23</v>
      </c>
      <c r="N688" s="181" t="s">
        <v>1027</v>
      </c>
      <c r="O688" s="181">
        <v>240</v>
      </c>
      <c r="P688" s="181">
        <v>0</v>
      </c>
      <c r="Q688" s="181">
        <v>3</v>
      </c>
      <c r="R688" s="181">
        <v>0</v>
      </c>
      <c r="S688" s="196">
        <v>20260101</v>
      </c>
      <c r="T688" s="196">
        <v>20260331</v>
      </c>
      <c r="U688" s="448">
        <v>54879</v>
      </c>
      <c r="V688" s="181"/>
    </row>
    <row r="689" spans="2:22" s="194" customFormat="1">
      <c r="B689" s="182" t="s">
        <v>276</v>
      </c>
      <c r="C689" s="195" t="s">
        <v>2514</v>
      </c>
      <c r="D689" s="195">
        <v>230</v>
      </c>
      <c r="E689" s="195" t="s">
        <v>2729</v>
      </c>
      <c r="F689" s="195" t="s">
        <v>2730</v>
      </c>
      <c r="G689" s="447" t="s">
        <v>2731</v>
      </c>
      <c r="H689" s="182">
        <v>30102</v>
      </c>
      <c r="I689" s="538">
        <v>20</v>
      </c>
      <c r="J689" s="181">
        <v>83101</v>
      </c>
      <c r="K689" s="181">
        <v>1001</v>
      </c>
      <c r="L689" s="181" t="s">
        <v>2841</v>
      </c>
      <c r="M689" s="181">
        <v>23</v>
      </c>
      <c r="N689" s="181" t="s">
        <v>1027</v>
      </c>
      <c r="O689" s="181">
        <v>240</v>
      </c>
      <c r="P689" s="181">
        <v>0</v>
      </c>
      <c r="Q689" s="181">
        <v>3</v>
      </c>
      <c r="R689" s="181">
        <v>0</v>
      </c>
      <c r="S689" s="196">
        <v>20260101</v>
      </c>
      <c r="T689" s="196">
        <v>20260331</v>
      </c>
      <c r="U689" s="448">
        <v>54879</v>
      </c>
      <c r="V689" s="181"/>
    </row>
    <row r="690" spans="2:22" s="194" customFormat="1">
      <c r="B690" s="182" t="s">
        <v>276</v>
      </c>
      <c r="C690" s="195" t="s">
        <v>2514</v>
      </c>
      <c r="D690" s="195">
        <v>124</v>
      </c>
      <c r="E690" s="195" t="s">
        <v>2732</v>
      </c>
      <c r="F690" s="195" t="s">
        <v>2733</v>
      </c>
      <c r="G690" s="447" t="s">
        <v>2734</v>
      </c>
      <c r="H690" s="182">
        <v>30102</v>
      </c>
      <c r="I690" s="538">
        <v>20</v>
      </c>
      <c r="J690" s="181">
        <v>83101</v>
      </c>
      <c r="K690" s="181">
        <v>1001</v>
      </c>
      <c r="L690" s="181" t="s">
        <v>2841</v>
      </c>
      <c r="M690" s="181">
        <v>23</v>
      </c>
      <c r="N690" s="181" t="s">
        <v>1291</v>
      </c>
      <c r="O690" s="181">
        <v>240</v>
      </c>
      <c r="P690" s="181">
        <v>0</v>
      </c>
      <c r="Q690" s="181">
        <v>3</v>
      </c>
      <c r="R690" s="181">
        <v>0</v>
      </c>
      <c r="S690" s="196">
        <v>20260101</v>
      </c>
      <c r="T690" s="196">
        <v>20260331</v>
      </c>
      <c r="U690" s="448">
        <v>44505.599999999999</v>
      </c>
      <c r="V690" s="181"/>
    </row>
    <row r="691" spans="2:22" s="194" customFormat="1">
      <c r="B691" s="182" t="s">
        <v>276</v>
      </c>
      <c r="C691" s="195" t="s">
        <v>2514</v>
      </c>
      <c r="D691" s="195">
        <v>100</v>
      </c>
      <c r="E691" s="195" t="s">
        <v>2735</v>
      </c>
      <c r="F691" s="195" t="s">
        <v>2736</v>
      </c>
      <c r="G691" s="447" t="s">
        <v>2737</v>
      </c>
      <c r="H691" s="182">
        <v>30102</v>
      </c>
      <c r="I691" s="538">
        <v>20</v>
      </c>
      <c r="J691" s="181">
        <v>83101</v>
      </c>
      <c r="K691" s="181">
        <v>1001</v>
      </c>
      <c r="L691" s="181" t="s">
        <v>2841</v>
      </c>
      <c r="M691" s="181">
        <v>23</v>
      </c>
      <c r="N691" s="181" t="s">
        <v>1027</v>
      </c>
      <c r="O691" s="181">
        <v>240</v>
      </c>
      <c r="P691" s="181">
        <v>0</v>
      </c>
      <c r="Q691" s="181">
        <v>3</v>
      </c>
      <c r="R691" s="181">
        <v>0</v>
      </c>
      <c r="S691" s="196">
        <v>20260101</v>
      </c>
      <c r="T691" s="196">
        <v>20260331</v>
      </c>
      <c r="U691" s="448">
        <v>54879</v>
      </c>
      <c r="V691" s="181"/>
    </row>
    <row r="692" spans="2:22" s="194" customFormat="1">
      <c r="B692" s="182" t="s">
        <v>276</v>
      </c>
      <c r="C692" s="195" t="s">
        <v>2514</v>
      </c>
      <c r="D692" s="195">
        <v>125</v>
      </c>
      <c r="E692" s="195" t="s">
        <v>2564</v>
      </c>
      <c r="F692" s="195" t="s">
        <v>2565</v>
      </c>
      <c r="G692" s="447" t="s">
        <v>2738</v>
      </c>
      <c r="H692" s="182">
        <v>30102</v>
      </c>
      <c r="I692" s="538">
        <v>20</v>
      </c>
      <c r="J692" s="181">
        <v>83101</v>
      </c>
      <c r="K692" s="181">
        <v>1001</v>
      </c>
      <c r="L692" s="181" t="s">
        <v>2841</v>
      </c>
      <c r="M692" s="181">
        <v>23</v>
      </c>
      <c r="N692" s="181" t="s">
        <v>1027</v>
      </c>
      <c r="O692" s="181">
        <v>40</v>
      </c>
      <c r="P692" s="181">
        <v>0</v>
      </c>
      <c r="Q692" s="181">
        <v>3</v>
      </c>
      <c r="R692" s="181">
        <v>0</v>
      </c>
      <c r="S692" s="196">
        <v>20260101</v>
      </c>
      <c r="T692" s="196">
        <v>20260331</v>
      </c>
      <c r="U692" s="448">
        <v>10006</v>
      </c>
      <c r="V692" s="181"/>
    </row>
    <row r="693" spans="2:22" s="194" customFormat="1">
      <c r="B693" s="182" t="s">
        <v>276</v>
      </c>
      <c r="C693" s="195" t="s">
        <v>2514</v>
      </c>
      <c r="D693" s="195">
        <v>140</v>
      </c>
      <c r="E693" s="195" t="s">
        <v>2739</v>
      </c>
      <c r="F693" s="195" t="s">
        <v>2740</v>
      </c>
      <c r="G693" s="447" t="s">
        <v>2741</v>
      </c>
      <c r="H693" s="182">
        <v>30102</v>
      </c>
      <c r="I693" s="538">
        <v>20</v>
      </c>
      <c r="J693" s="181">
        <v>83101</v>
      </c>
      <c r="K693" s="181">
        <v>1001</v>
      </c>
      <c r="L693" s="181" t="s">
        <v>2841</v>
      </c>
      <c r="M693" s="181">
        <v>23</v>
      </c>
      <c r="N693" s="181" t="s">
        <v>1027</v>
      </c>
      <c r="O693" s="181">
        <v>240</v>
      </c>
      <c r="P693" s="181">
        <v>0</v>
      </c>
      <c r="Q693" s="181">
        <v>3</v>
      </c>
      <c r="R693" s="181">
        <v>0</v>
      </c>
      <c r="S693" s="196">
        <v>20260101</v>
      </c>
      <c r="T693" s="196">
        <v>20260331</v>
      </c>
      <c r="U693" s="448">
        <v>52049.100000000006</v>
      </c>
      <c r="V693" s="181"/>
    </row>
    <row r="694" spans="2:22" s="194" customFormat="1">
      <c r="B694" s="182" t="s">
        <v>276</v>
      </c>
      <c r="C694" s="195" t="s">
        <v>2514</v>
      </c>
      <c r="D694" s="195" t="s">
        <v>2853</v>
      </c>
      <c r="E694" s="195" t="s">
        <v>2742</v>
      </c>
      <c r="F694" s="195" t="s">
        <v>2743</v>
      </c>
      <c r="G694" s="447" t="s">
        <v>2744</v>
      </c>
      <c r="H694" s="182">
        <v>30102</v>
      </c>
      <c r="I694" s="538" t="s">
        <v>2854</v>
      </c>
      <c r="J694" s="181">
        <v>83101</v>
      </c>
      <c r="K694" s="181">
        <v>1001</v>
      </c>
      <c r="L694" s="181" t="s">
        <v>2841</v>
      </c>
      <c r="M694" s="181">
        <v>23</v>
      </c>
      <c r="N694" s="181" t="s">
        <v>435</v>
      </c>
      <c r="O694" s="181">
        <v>240</v>
      </c>
      <c r="P694" s="181">
        <v>0</v>
      </c>
      <c r="Q694" s="181">
        <v>2</v>
      </c>
      <c r="R694" s="181" t="s">
        <v>2855</v>
      </c>
      <c r="S694" s="196">
        <v>20260216</v>
      </c>
      <c r="T694" s="196">
        <v>20260331</v>
      </c>
      <c r="U694" s="448">
        <v>24452.5</v>
      </c>
      <c r="V694" s="181"/>
    </row>
    <row r="695" spans="2:22" s="194" customFormat="1">
      <c r="B695" s="182" t="s">
        <v>276</v>
      </c>
      <c r="C695" s="195" t="s">
        <v>2514</v>
      </c>
      <c r="D695" s="195" t="s">
        <v>2853</v>
      </c>
      <c r="E695" s="195" t="s">
        <v>2745</v>
      </c>
      <c r="F695" s="195" t="s">
        <v>2746</v>
      </c>
      <c r="G695" s="447" t="s">
        <v>2747</v>
      </c>
      <c r="H695" s="182">
        <v>30102</v>
      </c>
      <c r="I695" s="538" t="s">
        <v>2854</v>
      </c>
      <c r="J695" s="181">
        <v>83101</v>
      </c>
      <c r="K695" s="181">
        <v>1001</v>
      </c>
      <c r="L695" s="181" t="s">
        <v>2841</v>
      </c>
      <c r="M695" s="181">
        <v>23</v>
      </c>
      <c r="N695" s="181" t="s">
        <v>471</v>
      </c>
      <c r="O695" s="181">
        <v>480</v>
      </c>
      <c r="P695" s="181">
        <v>0</v>
      </c>
      <c r="Q695" s="181">
        <v>2</v>
      </c>
      <c r="R695" s="181" t="s">
        <v>2856</v>
      </c>
      <c r="S695" s="196">
        <v>20260101</v>
      </c>
      <c r="T695" s="196">
        <v>20260331</v>
      </c>
      <c r="U695" s="448">
        <v>27857.219999999998</v>
      </c>
      <c r="V695" s="181"/>
    </row>
    <row r="696" spans="2:22" s="194" customFormat="1">
      <c r="B696" s="182" t="s">
        <v>276</v>
      </c>
      <c r="C696" s="195" t="s">
        <v>2514</v>
      </c>
      <c r="D696" s="195" t="s">
        <v>2853</v>
      </c>
      <c r="E696" s="195" t="s">
        <v>2748</v>
      </c>
      <c r="F696" s="195" t="s">
        <v>2749</v>
      </c>
      <c r="G696" s="447" t="s">
        <v>2750</v>
      </c>
      <c r="H696" s="182">
        <v>30102</v>
      </c>
      <c r="I696" s="538" t="s">
        <v>2854</v>
      </c>
      <c r="J696" s="181">
        <v>83101</v>
      </c>
      <c r="K696" s="181">
        <v>1001</v>
      </c>
      <c r="L696" s="181" t="s">
        <v>2841</v>
      </c>
      <c r="M696" s="181">
        <v>23</v>
      </c>
      <c r="N696" s="181" t="s">
        <v>471</v>
      </c>
      <c r="O696" s="181">
        <v>160</v>
      </c>
      <c r="P696" s="181">
        <v>0</v>
      </c>
      <c r="Q696" s="181">
        <v>2</v>
      </c>
      <c r="R696" s="181" t="s">
        <v>2857</v>
      </c>
      <c r="S696" s="196">
        <v>20260218</v>
      </c>
      <c r="T696" s="196">
        <v>20260306</v>
      </c>
      <c r="U696" s="448">
        <v>8047.6399999999994</v>
      </c>
      <c r="V696" s="181"/>
    </row>
    <row r="697" spans="2:22" s="194" customFormat="1">
      <c r="B697" s="182" t="s">
        <v>276</v>
      </c>
      <c r="C697" s="195" t="s">
        <v>2514</v>
      </c>
      <c r="D697" s="195" t="s">
        <v>2853</v>
      </c>
      <c r="E697" s="195" t="s">
        <v>2751</v>
      </c>
      <c r="F697" s="195" t="s">
        <v>2752</v>
      </c>
      <c r="G697" s="447" t="s">
        <v>2753</v>
      </c>
      <c r="H697" s="182">
        <v>30102</v>
      </c>
      <c r="I697" s="538" t="s">
        <v>2854</v>
      </c>
      <c r="J697" s="181">
        <v>83101</v>
      </c>
      <c r="K697" s="181">
        <v>1001</v>
      </c>
      <c r="L697" s="181" t="s">
        <v>2841</v>
      </c>
      <c r="M697" s="181">
        <v>23</v>
      </c>
      <c r="N697" s="181" t="s">
        <v>435</v>
      </c>
      <c r="O697" s="181">
        <v>160</v>
      </c>
      <c r="P697" s="181">
        <v>0</v>
      </c>
      <c r="Q697" s="181">
        <v>2</v>
      </c>
      <c r="R697" s="181" t="s">
        <v>2858</v>
      </c>
      <c r="S697" s="196">
        <v>20260301</v>
      </c>
      <c r="T697" s="196">
        <v>20260331</v>
      </c>
      <c r="U697" s="448">
        <v>15000</v>
      </c>
      <c r="V697" s="181"/>
    </row>
    <row r="698" spans="2:22" s="194" customFormat="1">
      <c r="B698" s="182" t="s">
        <v>276</v>
      </c>
      <c r="C698" s="195" t="s">
        <v>2514</v>
      </c>
      <c r="D698" s="195" t="s">
        <v>2853</v>
      </c>
      <c r="E698" s="195" t="s">
        <v>2754</v>
      </c>
      <c r="F698" s="195" t="s">
        <v>2755</v>
      </c>
      <c r="G698" s="447" t="s">
        <v>2756</v>
      </c>
      <c r="H698" s="182">
        <v>30102</v>
      </c>
      <c r="I698" s="538" t="s">
        <v>2854</v>
      </c>
      <c r="J698" s="181">
        <v>83101</v>
      </c>
      <c r="K698" s="181">
        <v>1001</v>
      </c>
      <c r="L698" s="181" t="s">
        <v>2841</v>
      </c>
      <c r="M698" s="181">
        <v>23</v>
      </c>
      <c r="N698" s="181" t="s">
        <v>435</v>
      </c>
      <c r="O698" s="181">
        <v>480</v>
      </c>
      <c r="P698" s="181">
        <v>0</v>
      </c>
      <c r="Q698" s="181">
        <v>2</v>
      </c>
      <c r="R698" s="181" t="s">
        <v>2859</v>
      </c>
      <c r="S698" s="196">
        <v>20260101</v>
      </c>
      <c r="T698" s="196">
        <v>20260331</v>
      </c>
      <c r="U698" s="448">
        <v>51179.640000000007</v>
      </c>
      <c r="V698" s="181"/>
    </row>
    <row r="699" spans="2:22" s="194" customFormat="1">
      <c r="B699" s="182" t="s">
        <v>276</v>
      </c>
      <c r="C699" s="195" t="s">
        <v>2514</v>
      </c>
      <c r="D699" s="195" t="s">
        <v>2853</v>
      </c>
      <c r="E699" s="195" t="s">
        <v>2757</v>
      </c>
      <c r="F699" s="195" t="s">
        <v>2758</v>
      </c>
      <c r="G699" s="447" t="s">
        <v>2759</v>
      </c>
      <c r="H699" s="182">
        <v>30102</v>
      </c>
      <c r="I699" s="538" t="s">
        <v>2854</v>
      </c>
      <c r="J699" s="181">
        <v>83101</v>
      </c>
      <c r="K699" s="181">
        <v>1001</v>
      </c>
      <c r="L699" s="181" t="s">
        <v>2841</v>
      </c>
      <c r="M699" s="181">
        <v>23</v>
      </c>
      <c r="N699" s="181" t="s">
        <v>435</v>
      </c>
      <c r="O699" s="181">
        <v>480</v>
      </c>
      <c r="P699" s="181">
        <v>0</v>
      </c>
      <c r="Q699" s="181">
        <v>2</v>
      </c>
      <c r="R699" s="181" t="s">
        <v>2860</v>
      </c>
      <c r="S699" s="196">
        <v>20260101</v>
      </c>
      <c r="T699" s="196">
        <v>20260331</v>
      </c>
      <c r="U699" s="448">
        <v>51179.640000000007</v>
      </c>
      <c r="V699" s="181"/>
    </row>
    <row r="700" spans="2:22" s="194" customFormat="1">
      <c r="B700" s="182" t="s">
        <v>276</v>
      </c>
      <c r="C700" s="195" t="s">
        <v>2514</v>
      </c>
      <c r="D700" s="195" t="s">
        <v>2853</v>
      </c>
      <c r="E700" s="195" t="s">
        <v>2545</v>
      </c>
      <c r="F700" s="195" t="s">
        <v>2546</v>
      </c>
      <c r="G700" s="447" t="s">
        <v>2595</v>
      </c>
      <c r="H700" s="182">
        <v>30102</v>
      </c>
      <c r="I700" s="538" t="s">
        <v>2854</v>
      </c>
      <c r="J700" s="181">
        <v>83101</v>
      </c>
      <c r="K700" s="181">
        <v>1001</v>
      </c>
      <c r="L700" s="181" t="s">
        <v>2841</v>
      </c>
      <c r="M700" s="181">
        <v>23</v>
      </c>
      <c r="N700" s="181" t="s">
        <v>412</v>
      </c>
      <c r="O700" s="181">
        <v>80</v>
      </c>
      <c r="P700" s="181">
        <v>0</v>
      </c>
      <c r="Q700" s="181">
        <v>2</v>
      </c>
      <c r="R700" s="181" t="s">
        <v>2861</v>
      </c>
      <c r="S700" s="196">
        <v>20260101</v>
      </c>
      <c r="T700" s="196">
        <v>20260115</v>
      </c>
      <c r="U700" s="448">
        <v>15337.55</v>
      </c>
      <c r="V700" s="181"/>
    </row>
    <row r="701" spans="2:22" s="194" customFormat="1">
      <c r="B701" s="182" t="s">
        <v>276</v>
      </c>
      <c r="C701" s="195" t="s">
        <v>2514</v>
      </c>
      <c r="D701" s="195" t="s">
        <v>2853</v>
      </c>
      <c r="E701" s="195" t="s">
        <v>2760</v>
      </c>
      <c r="F701" s="195" t="s">
        <v>2761</v>
      </c>
      <c r="G701" s="447" t="s">
        <v>2762</v>
      </c>
      <c r="H701" s="182">
        <v>30102</v>
      </c>
      <c r="I701" s="538" t="s">
        <v>2854</v>
      </c>
      <c r="J701" s="181">
        <v>83101</v>
      </c>
      <c r="K701" s="181">
        <v>1001</v>
      </c>
      <c r="L701" s="181" t="s">
        <v>2841</v>
      </c>
      <c r="M701" s="181">
        <v>23</v>
      </c>
      <c r="N701" s="181" t="s">
        <v>471</v>
      </c>
      <c r="O701" s="181">
        <v>480</v>
      </c>
      <c r="P701" s="181">
        <v>0</v>
      </c>
      <c r="Q701" s="181">
        <v>2</v>
      </c>
      <c r="R701" s="181" t="s">
        <v>2862</v>
      </c>
      <c r="S701" s="196">
        <v>20260101</v>
      </c>
      <c r="T701" s="196">
        <v>20260331</v>
      </c>
      <c r="U701" s="448">
        <v>27857.219999999998</v>
      </c>
      <c r="V701" s="181"/>
    </row>
    <row r="702" spans="2:22" s="194" customFormat="1">
      <c r="B702" s="182" t="s">
        <v>276</v>
      </c>
      <c r="C702" s="195" t="s">
        <v>2514</v>
      </c>
      <c r="D702" s="195" t="s">
        <v>2853</v>
      </c>
      <c r="E702" s="195" t="s">
        <v>2763</v>
      </c>
      <c r="F702" s="195" t="s">
        <v>2764</v>
      </c>
      <c r="G702" s="447" t="s">
        <v>2765</v>
      </c>
      <c r="H702" s="182">
        <v>30102</v>
      </c>
      <c r="I702" s="538" t="s">
        <v>2854</v>
      </c>
      <c r="J702" s="181">
        <v>83101</v>
      </c>
      <c r="K702" s="181">
        <v>1001</v>
      </c>
      <c r="L702" s="181" t="s">
        <v>2841</v>
      </c>
      <c r="M702" s="181">
        <v>23</v>
      </c>
      <c r="N702" s="181" t="s">
        <v>435</v>
      </c>
      <c r="O702" s="181">
        <v>480</v>
      </c>
      <c r="P702" s="181">
        <v>0</v>
      </c>
      <c r="Q702" s="181">
        <v>2</v>
      </c>
      <c r="R702" s="181" t="s">
        <v>2863</v>
      </c>
      <c r="S702" s="196">
        <v>20260101</v>
      </c>
      <c r="T702" s="196">
        <v>20260331</v>
      </c>
      <c r="U702" s="448">
        <v>66842.100000000006</v>
      </c>
      <c r="V702" s="181"/>
    </row>
    <row r="703" spans="2:22" s="194" customFormat="1">
      <c r="B703" s="182" t="s">
        <v>276</v>
      </c>
      <c r="C703" s="195" t="s">
        <v>2514</v>
      </c>
      <c r="D703" s="195" t="s">
        <v>2853</v>
      </c>
      <c r="E703" s="195" t="s">
        <v>2766</v>
      </c>
      <c r="F703" s="195" t="s">
        <v>2767</v>
      </c>
      <c r="G703" s="447" t="s">
        <v>2768</v>
      </c>
      <c r="H703" s="182">
        <v>30102</v>
      </c>
      <c r="I703" s="538" t="s">
        <v>2854</v>
      </c>
      <c r="J703" s="181">
        <v>83101</v>
      </c>
      <c r="K703" s="181">
        <v>1001</v>
      </c>
      <c r="L703" s="181" t="s">
        <v>2841</v>
      </c>
      <c r="M703" s="181">
        <v>23</v>
      </c>
      <c r="N703" s="181" t="s">
        <v>471</v>
      </c>
      <c r="O703" s="181">
        <v>480</v>
      </c>
      <c r="P703" s="181">
        <v>0</v>
      </c>
      <c r="Q703" s="181">
        <v>2</v>
      </c>
      <c r="R703" s="181" t="s">
        <v>2864</v>
      </c>
      <c r="S703" s="196">
        <v>20260101</v>
      </c>
      <c r="T703" s="196">
        <v>20260331</v>
      </c>
      <c r="U703" s="448">
        <v>27857.219999999998</v>
      </c>
      <c r="V703" s="181"/>
    </row>
    <row r="704" spans="2:22" s="194" customFormat="1">
      <c r="B704" s="182" t="s">
        <v>276</v>
      </c>
      <c r="C704" s="195" t="s">
        <v>2514</v>
      </c>
      <c r="D704" s="195" t="s">
        <v>2853</v>
      </c>
      <c r="E704" s="195" t="s">
        <v>2769</v>
      </c>
      <c r="F704" s="195" t="s">
        <v>2770</v>
      </c>
      <c r="G704" s="447" t="s">
        <v>2771</v>
      </c>
      <c r="H704" s="182">
        <v>30102</v>
      </c>
      <c r="I704" s="538" t="s">
        <v>2854</v>
      </c>
      <c r="J704" s="181">
        <v>83101</v>
      </c>
      <c r="K704" s="181">
        <v>1001</v>
      </c>
      <c r="L704" s="181" t="s">
        <v>2841</v>
      </c>
      <c r="M704" s="181">
        <v>23</v>
      </c>
      <c r="N704" s="181" t="s">
        <v>471</v>
      </c>
      <c r="O704" s="181">
        <v>480</v>
      </c>
      <c r="P704" s="181">
        <v>0</v>
      </c>
      <c r="Q704" s="181">
        <v>2</v>
      </c>
      <c r="R704" s="181" t="s">
        <v>2865</v>
      </c>
      <c r="S704" s="196">
        <v>20260101</v>
      </c>
      <c r="T704" s="196">
        <v>20260331</v>
      </c>
      <c r="U704" s="448">
        <v>27857.219999999998</v>
      </c>
      <c r="V704" s="181"/>
    </row>
    <row r="705" spans="2:22" s="194" customFormat="1">
      <c r="B705" s="182" t="s">
        <v>276</v>
      </c>
      <c r="C705" s="195" t="s">
        <v>2514</v>
      </c>
      <c r="D705" s="195" t="s">
        <v>2853</v>
      </c>
      <c r="E705" s="195" t="s">
        <v>2772</v>
      </c>
      <c r="F705" s="195" t="s">
        <v>2773</v>
      </c>
      <c r="G705" s="447" t="s">
        <v>2774</v>
      </c>
      <c r="H705" s="182">
        <v>30102</v>
      </c>
      <c r="I705" s="538" t="s">
        <v>2854</v>
      </c>
      <c r="J705" s="181">
        <v>83101</v>
      </c>
      <c r="K705" s="181">
        <v>1001</v>
      </c>
      <c r="L705" s="181" t="s">
        <v>2841</v>
      </c>
      <c r="M705" s="181">
        <v>23</v>
      </c>
      <c r="N705" s="181" t="s">
        <v>450</v>
      </c>
      <c r="O705" s="181">
        <v>480</v>
      </c>
      <c r="P705" s="181">
        <v>0</v>
      </c>
      <c r="Q705" s="181">
        <v>2</v>
      </c>
      <c r="R705" s="181" t="s">
        <v>2866</v>
      </c>
      <c r="S705" s="196">
        <v>20260101</v>
      </c>
      <c r="T705" s="196">
        <v>20260331</v>
      </c>
      <c r="U705" s="448">
        <v>28633.8</v>
      </c>
      <c r="V705" s="181"/>
    </row>
    <row r="706" spans="2:22" s="194" customFormat="1">
      <c r="B706" s="182" t="s">
        <v>276</v>
      </c>
      <c r="C706" s="195" t="s">
        <v>2514</v>
      </c>
      <c r="D706" s="195" t="s">
        <v>2853</v>
      </c>
      <c r="E706" s="195" t="s">
        <v>2775</v>
      </c>
      <c r="F706" s="195" t="s">
        <v>2776</v>
      </c>
      <c r="G706" s="447" t="s">
        <v>2777</v>
      </c>
      <c r="H706" s="182">
        <v>30102</v>
      </c>
      <c r="I706" s="538" t="s">
        <v>2854</v>
      </c>
      <c r="J706" s="181">
        <v>83101</v>
      </c>
      <c r="K706" s="181">
        <v>1001</v>
      </c>
      <c r="L706" s="181" t="s">
        <v>2841</v>
      </c>
      <c r="M706" s="181">
        <v>23</v>
      </c>
      <c r="N706" s="181" t="s">
        <v>471</v>
      </c>
      <c r="O706" s="181">
        <v>480</v>
      </c>
      <c r="P706" s="181">
        <v>0</v>
      </c>
      <c r="Q706" s="181">
        <v>2</v>
      </c>
      <c r="R706" s="181" t="s">
        <v>2867</v>
      </c>
      <c r="S706" s="196">
        <v>20260101</v>
      </c>
      <c r="T706" s="196">
        <v>20260331</v>
      </c>
      <c r="U706" s="448">
        <v>27857.219999999998</v>
      </c>
      <c r="V706" s="181"/>
    </row>
    <row r="707" spans="2:22" s="194" customFormat="1">
      <c r="B707" s="182" t="s">
        <v>276</v>
      </c>
      <c r="C707" s="195" t="s">
        <v>2514</v>
      </c>
      <c r="D707" s="195" t="s">
        <v>2853</v>
      </c>
      <c r="E707" s="195" t="s">
        <v>2778</v>
      </c>
      <c r="F707" s="195" t="s">
        <v>2779</v>
      </c>
      <c r="G707" s="447" t="s">
        <v>2780</v>
      </c>
      <c r="H707" s="182">
        <v>30102</v>
      </c>
      <c r="I707" s="538" t="s">
        <v>2854</v>
      </c>
      <c r="J707" s="181">
        <v>83101</v>
      </c>
      <c r="K707" s="181">
        <v>1001</v>
      </c>
      <c r="L707" s="181" t="s">
        <v>2841</v>
      </c>
      <c r="M707" s="181">
        <v>23</v>
      </c>
      <c r="N707" s="181" t="s">
        <v>435</v>
      </c>
      <c r="O707" s="181">
        <v>480</v>
      </c>
      <c r="P707" s="181">
        <v>0</v>
      </c>
      <c r="Q707" s="181">
        <v>2</v>
      </c>
      <c r="R707" s="181" t="s">
        <v>2868</v>
      </c>
      <c r="S707" s="196">
        <v>20260101</v>
      </c>
      <c r="T707" s="196">
        <v>20260331</v>
      </c>
      <c r="U707" s="448">
        <v>66842.100000000006</v>
      </c>
      <c r="V707" s="181"/>
    </row>
    <row r="708" spans="2:22" s="194" customFormat="1">
      <c r="B708" s="182" t="s">
        <v>276</v>
      </c>
      <c r="C708" s="195" t="s">
        <v>2514</v>
      </c>
      <c r="D708" s="195" t="s">
        <v>2853</v>
      </c>
      <c r="E708" s="195" t="s">
        <v>2781</v>
      </c>
      <c r="F708" s="195" t="s">
        <v>2782</v>
      </c>
      <c r="G708" s="447" t="s">
        <v>2783</v>
      </c>
      <c r="H708" s="182">
        <v>30102</v>
      </c>
      <c r="I708" s="538" t="s">
        <v>2854</v>
      </c>
      <c r="J708" s="181">
        <v>83101</v>
      </c>
      <c r="K708" s="181">
        <v>1001</v>
      </c>
      <c r="L708" s="181" t="s">
        <v>2841</v>
      </c>
      <c r="M708" s="181">
        <v>23</v>
      </c>
      <c r="N708" s="181" t="s">
        <v>471</v>
      </c>
      <c r="O708" s="181">
        <v>480</v>
      </c>
      <c r="P708" s="181">
        <v>0</v>
      </c>
      <c r="Q708" s="181">
        <v>2</v>
      </c>
      <c r="R708" s="181" t="s">
        <v>2869</v>
      </c>
      <c r="S708" s="196">
        <v>20260101</v>
      </c>
      <c r="T708" s="196">
        <v>20260331</v>
      </c>
      <c r="U708" s="448">
        <v>51179.640000000007</v>
      </c>
      <c r="V708" s="181"/>
    </row>
    <row r="709" spans="2:22" s="194" customFormat="1">
      <c r="B709" s="182" t="s">
        <v>276</v>
      </c>
      <c r="C709" s="195" t="s">
        <v>2514</v>
      </c>
      <c r="D709" s="195" t="s">
        <v>2853</v>
      </c>
      <c r="E709" s="195" t="s">
        <v>2784</v>
      </c>
      <c r="F709" s="195" t="s">
        <v>2785</v>
      </c>
      <c r="G709" s="447" t="s">
        <v>2786</v>
      </c>
      <c r="H709" s="182">
        <v>30102</v>
      </c>
      <c r="I709" s="538" t="s">
        <v>2854</v>
      </c>
      <c r="J709" s="181">
        <v>83101</v>
      </c>
      <c r="K709" s="181">
        <v>1001</v>
      </c>
      <c r="L709" s="181" t="s">
        <v>2841</v>
      </c>
      <c r="M709" s="181">
        <v>23</v>
      </c>
      <c r="N709" s="181" t="s">
        <v>2870</v>
      </c>
      <c r="O709" s="181">
        <v>480</v>
      </c>
      <c r="P709" s="181">
        <v>0</v>
      </c>
      <c r="Q709" s="181">
        <v>2</v>
      </c>
      <c r="R709" s="181" t="s">
        <v>2871</v>
      </c>
      <c r="S709" s="196">
        <v>20260101</v>
      </c>
      <c r="T709" s="196">
        <v>20260331</v>
      </c>
      <c r="U709" s="448">
        <v>52885.62000000001</v>
      </c>
      <c r="V709" s="181"/>
    </row>
    <row r="710" spans="2:22" s="194" customFormat="1">
      <c r="B710" s="182" t="s">
        <v>276</v>
      </c>
      <c r="C710" s="195" t="s">
        <v>2514</v>
      </c>
      <c r="D710" s="195" t="s">
        <v>2853</v>
      </c>
      <c r="E710" s="195" t="s">
        <v>2787</v>
      </c>
      <c r="F710" s="195" t="s">
        <v>2788</v>
      </c>
      <c r="G710" s="447" t="s">
        <v>2789</v>
      </c>
      <c r="H710" s="182">
        <v>30102</v>
      </c>
      <c r="I710" s="538" t="s">
        <v>2854</v>
      </c>
      <c r="J710" s="181">
        <v>83101</v>
      </c>
      <c r="K710" s="181">
        <v>1001</v>
      </c>
      <c r="L710" s="181" t="s">
        <v>2841</v>
      </c>
      <c r="M710" s="181">
        <v>23</v>
      </c>
      <c r="N710" s="181" t="s">
        <v>2872</v>
      </c>
      <c r="O710" s="181">
        <v>480</v>
      </c>
      <c r="P710" s="181">
        <v>0</v>
      </c>
      <c r="Q710" s="181">
        <v>2</v>
      </c>
      <c r="R710" s="181" t="s">
        <v>2873</v>
      </c>
      <c r="S710" s="196">
        <v>20260101</v>
      </c>
      <c r="T710" s="196">
        <v>20260331</v>
      </c>
      <c r="U710" s="448">
        <v>92025.3</v>
      </c>
      <c r="V710" s="181"/>
    </row>
    <row r="711" spans="2:22" s="194" customFormat="1">
      <c r="B711" s="182" t="s">
        <v>276</v>
      </c>
      <c r="C711" s="195" t="s">
        <v>2514</v>
      </c>
      <c r="D711" s="195" t="s">
        <v>2853</v>
      </c>
      <c r="E711" s="195" t="s">
        <v>2790</v>
      </c>
      <c r="F711" s="195" t="s">
        <v>2791</v>
      </c>
      <c r="G711" s="447" t="s">
        <v>2792</v>
      </c>
      <c r="H711" s="182">
        <v>30102</v>
      </c>
      <c r="I711" s="538" t="s">
        <v>2854</v>
      </c>
      <c r="J711" s="181">
        <v>83101</v>
      </c>
      <c r="K711" s="181">
        <v>1001</v>
      </c>
      <c r="L711" s="181" t="s">
        <v>2841</v>
      </c>
      <c r="M711" s="181">
        <v>23</v>
      </c>
      <c r="N711" s="181" t="s">
        <v>2870</v>
      </c>
      <c r="O711" s="181">
        <v>480</v>
      </c>
      <c r="P711" s="181">
        <v>0</v>
      </c>
      <c r="Q711" s="181">
        <v>2</v>
      </c>
      <c r="R711" s="181" t="s">
        <v>2874</v>
      </c>
      <c r="S711" s="196">
        <v>20260101</v>
      </c>
      <c r="T711" s="196">
        <v>20260331</v>
      </c>
      <c r="U711" s="448">
        <v>38303.519999999997</v>
      </c>
      <c r="V711" s="181"/>
    </row>
    <row r="712" spans="2:22" s="194" customFormat="1">
      <c r="B712" s="182" t="s">
        <v>276</v>
      </c>
      <c r="C712" s="195" t="s">
        <v>2514</v>
      </c>
      <c r="D712" s="195" t="s">
        <v>2853</v>
      </c>
      <c r="E712" s="195" t="s">
        <v>2793</v>
      </c>
      <c r="F712" s="195" t="s">
        <v>2794</v>
      </c>
      <c r="G712" s="447" t="s">
        <v>2795</v>
      </c>
      <c r="H712" s="182">
        <v>30102</v>
      </c>
      <c r="I712" s="538" t="s">
        <v>2854</v>
      </c>
      <c r="J712" s="181">
        <v>83101</v>
      </c>
      <c r="K712" s="181">
        <v>1001</v>
      </c>
      <c r="L712" s="181" t="s">
        <v>2841</v>
      </c>
      <c r="M712" s="181">
        <v>23</v>
      </c>
      <c r="N712" s="181" t="s">
        <v>2870</v>
      </c>
      <c r="O712" s="181">
        <v>480</v>
      </c>
      <c r="P712" s="181">
        <v>0</v>
      </c>
      <c r="Q712" s="181">
        <v>2</v>
      </c>
      <c r="R712" s="181" t="s">
        <v>2875</v>
      </c>
      <c r="S712" s="196">
        <v>20260101</v>
      </c>
      <c r="T712" s="196">
        <v>20260331</v>
      </c>
      <c r="U712" s="448">
        <v>38303.519999999997</v>
      </c>
      <c r="V712" s="181"/>
    </row>
    <row r="713" spans="2:22" s="194" customFormat="1">
      <c r="B713" s="182" t="s">
        <v>276</v>
      </c>
      <c r="C713" s="195" t="s">
        <v>2514</v>
      </c>
      <c r="D713" s="195" t="s">
        <v>2853</v>
      </c>
      <c r="E713" s="195" t="s">
        <v>2796</v>
      </c>
      <c r="F713" s="195" t="s">
        <v>2797</v>
      </c>
      <c r="G713" s="447" t="s">
        <v>2798</v>
      </c>
      <c r="H713" s="182">
        <v>30102</v>
      </c>
      <c r="I713" s="538" t="s">
        <v>2854</v>
      </c>
      <c r="J713" s="181">
        <v>83101</v>
      </c>
      <c r="K713" s="181">
        <v>1001</v>
      </c>
      <c r="L713" s="181" t="s">
        <v>2841</v>
      </c>
      <c r="M713" s="181">
        <v>23</v>
      </c>
      <c r="N713" s="181" t="s">
        <v>471</v>
      </c>
      <c r="O713" s="181">
        <v>400</v>
      </c>
      <c r="P713" s="181">
        <v>0</v>
      </c>
      <c r="Q713" s="181">
        <v>2</v>
      </c>
      <c r="R713" s="181" t="s">
        <v>2876</v>
      </c>
      <c r="S713" s="196">
        <v>20260101</v>
      </c>
      <c r="T713" s="196">
        <v>20260331</v>
      </c>
      <c r="U713" s="448">
        <v>27857.219999999998</v>
      </c>
      <c r="V713" s="181"/>
    </row>
    <row r="714" spans="2:22" s="194" customFormat="1">
      <c r="B714" s="182" t="s">
        <v>276</v>
      </c>
      <c r="C714" s="195" t="s">
        <v>2514</v>
      </c>
      <c r="D714" s="195" t="s">
        <v>2853</v>
      </c>
      <c r="E714" s="195" t="s">
        <v>2799</v>
      </c>
      <c r="F714" s="195" t="s">
        <v>2800</v>
      </c>
      <c r="G714" s="447" t="s">
        <v>2801</v>
      </c>
      <c r="H714" s="182">
        <v>30102</v>
      </c>
      <c r="I714" s="538" t="s">
        <v>2854</v>
      </c>
      <c r="J714" s="181">
        <v>83101</v>
      </c>
      <c r="K714" s="181">
        <v>1001</v>
      </c>
      <c r="L714" s="181" t="s">
        <v>2841</v>
      </c>
      <c r="M714" s="181">
        <v>23</v>
      </c>
      <c r="N714" s="181" t="s">
        <v>2870</v>
      </c>
      <c r="O714" s="181">
        <v>480</v>
      </c>
      <c r="P714" s="181">
        <v>0</v>
      </c>
      <c r="Q714" s="181">
        <v>2</v>
      </c>
      <c r="R714" s="181" t="s">
        <v>2877</v>
      </c>
      <c r="S714" s="196">
        <v>20260101</v>
      </c>
      <c r="T714" s="196">
        <v>20260331</v>
      </c>
      <c r="U714" s="448">
        <v>38303.519999999997</v>
      </c>
      <c r="V714" s="181"/>
    </row>
    <row r="715" spans="2:22" s="194" customFormat="1">
      <c r="B715" s="182" t="s">
        <v>276</v>
      </c>
      <c r="C715" s="195" t="s">
        <v>2514</v>
      </c>
      <c r="D715" s="195" t="s">
        <v>2853</v>
      </c>
      <c r="E715" s="195" t="s">
        <v>2802</v>
      </c>
      <c r="F715" s="195" t="s">
        <v>2803</v>
      </c>
      <c r="G715" s="447" t="s">
        <v>2804</v>
      </c>
      <c r="H715" s="182">
        <v>30102</v>
      </c>
      <c r="I715" s="538" t="s">
        <v>2854</v>
      </c>
      <c r="J715" s="181">
        <v>83101</v>
      </c>
      <c r="K715" s="181">
        <v>1001</v>
      </c>
      <c r="L715" s="181" t="s">
        <v>2841</v>
      </c>
      <c r="M715" s="181">
        <v>23</v>
      </c>
      <c r="N715" s="181" t="s">
        <v>2878</v>
      </c>
      <c r="O715" s="181">
        <v>480</v>
      </c>
      <c r="P715" s="181">
        <v>0</v>
      </c>
      <c r="Q715" s="181">
        <v>2</v>
      </c>
      <c r="R715" s="181" t="s">
        <v>2879</v>
      </c>
      <c r="S715" s="196">
        <v>20260101</v>
      </c>
      <c r="T715" s="196">
        <v>20260331</v>
      </c>
      <c r="U715" s="448">
        <v>127912.74000000002</v>
      </c>
      <c r="V715" s="181"/>
    </row>
    <row r="716" spans="2:22" s="194" customFormat="1">
      <c r="B716" s="182" t="s">
        <v>276</v>
      </c>
      <c r="C716" s="195" t="s">
        <v>2514</v>
      </c>
      <c r="D716" s="195" t="s">
        <v>2853</v>
      </c>
      <c r="E716" s="195" t="s">
        <v>2805</v>
      </c>
      <c r="F716" s="195" t="s">
        <v>2806</v>
      </c>
      <c r="G716" s="447" t="s">
        <v>2807</v>
      </c>
      <c r="H716" s="182">
        <v>30102</v>
      </c>
      <c r="I716" s="538" t="s">
        <v>2854</v>
      </c>
      <c r="J716" s="181">
        <v>83101</v>
      </c>
      <c r="K716" s="181">
        <v>1001</v>
      </c>
      <c r="L716" s="181" t="s">
        <v>2841</v>
      </c>
      <c r="M716" s="181">
        <v>23</v>
      </c>
      <c r="N716" s="181" t="s">
        <v>435</v>
      </c>
      <c r="O716" s="181">
        <v>240</v>
      </c>
      <c r="P716" s="181">
        <v>0</v>
      </c>
      <c r="Q716" s="181">
        <v>2</v>
      </c>
      <c r="R716" s="181" t="s">
        <v>2880</v>
      </c>
      <c r="S716" s="196">
        <v>20260101</v>
      </c>
      <c r="T716" s="196">
        <v>20260215</v>
      </c>
      <c r="U716" s="448">
        <v>25589.82</v>
      </c>
      <c r="V716" s="181"/>
    </row>
    <row r="717" spans="2:22" s="194" customFormat="1">
      <c r="B717" s="182" t="s">
        <v>276</v>
      </c>
      <c r="C717" s="195" t="s">
        <v>2514</v>
      </c>
      <c r="D717" s="195" t="s">
        <v>2853</v>
      </c>
      <c r="E717" s="195" t="s">
        <v>2808</v>
      </c>
      <c r="F717" s="195" t="s">
        <v>2809</v>
      </c>
      <c r="G717" s="447" t="s">
        <v>2810</v>
      </c>
      <c r="H717" s="182">
        <v>30102</v>
      </c>
      <c r="I717" s="538" t="s">
        <v>2854</v>
      </c>
      <c r="J717" s="181">
        <v>83101</v>
      </c>
      <c r="K717" s="181">
        <v>1001</v>
      </c>
      <c r="L717" s="181" t="s">
        <v>2841</v>
      </c>
      <c r="M717" s="181">
        <v>23</v>
      </c>
      <c r="N717" s="181" t="s">
        <v>471</v>
      </c>
      <c r="O717" s="181">
        <v>480</v>
      </c>
      <c r="P717" s="181">
        <v>0</v>
      </c>
      <c r="Q717" s="181">
        <v>2</v>
      </c>
      <c r="R717" s="181" t="s">
        <v>2881</v>
      </c>
      <c r="S717" s="196">
        <v>20260101</v>
      </c>
      <c r="T717" s="196">
        <v>20260331</v>
      </c>
      <c r="U717" s="448">
        <v>28089.359999999997</v>
      </c>
      <c r="V717" s="181"/>
    </row>
    <row r="718" spans="2:22" s="194" customFormat="1">
      <c r="B718" s="182" t="s">
        <v>276</v>
      </c>
      <c r="C718" s="195" t="s">
        <v>2514</v>
      </c>
      <c r="D718" s="195" t="s">
        <v>2853</v>
      </c>
      <c r="E718" s="195" t="s">
        <v>2811</v>
      </c>
      <c r="F718" s="195" t="s">
        <v>2812</v>
      </c>
      <c r="G718" s="447" t="s">
        <v>2813</v>
      </c>
      <c r="H718" s="182">
        <v>30102</v>
      </c>
      <c r="I718" s="538" t="s">
        <v>2854</v>
      </c>
      <c r="J718" s="181">
        <v>83101</v>
      </c>
      <c r="K718" s="181">
        <v>1001</v>
      </c>
      <c r="L718" s="181" t="s">
        <v>2841</v>
      </c>
      <c r="M718" s="181">
        <v>23</v>
      </c>
      <c r="N718" s="181" t="s">
        <v>471</v>
      </c>
      <c r="O718" s="181">
        <v>480</v>
      </c>
      <c r="P718" s="181">
        <v>0</v>
      </c>
      <c r="Q718" s="181">
        <v>2</v>
      </c>
      <c r="R718" s="181" t="s">
        <v>2882</v>
      </c>
      <c r="S718" s="196">
        <v>20260101</v>
      </c>
      <c r="T718" s="196">
        <v>20260331</v>
      </c>
      <c r="U718" s="448">
        <v>28089.359999999997</v>
      </c>
      <c r="V718" s="181"/>
    </row>
    <row r="719" spans="2:22" s="194" customFormat="1">
      <c r="B719" s="182" t="s">
        <v>276</v>
      </c>
      <c r="C719" s="195" t="s">
        <v>2514</v>
      </c>
      <c r="D719" s="195" t="s">
        <v>2853</v>
      </c>
      <c r="E719" s="195" t="s">
        <v>2814</v>
      </c>
      <c r="F719" s="195" t="s">
        <v>2815</v>
      </c>
      <c r="G719" s="447" t="s">
        <v>2816</v>
      </c>
      <c r="H719" s="182">
        <v>30102</v>
      </c>
      <c r="I719" s="538" t="s">
        <v>2854</v>
      </c>
      <c r="J719" s="181">
        <v>83101</v>
      </c>
      <c r="K719" s="181">
        <v>1001</v>
      </c>
      <c r="L719" s="181" t="s">
        <v>2841</v>
      </c>
      <c r="M719" s="181">
        <v>23</v>
      </c>
      <c r="N719" s="181" t="s">
        <v>471</v>
      </c>
      <c r="O719" s="181">
        <v>480</v>
      </c>
      <c r="P719" s="181">
        <v>0</v>
      </c>
      <c r="Q719" s="181">
        <v>2</v>
      </c>
      <c r="R719" s="181" t="s">
        <v>2883</v>
      </c>
      <c r="S719" s="196">
        <v>20260101</v>
      </c>
      <c r="T719" s="196">
        <v>20260331</v>
      </c>
      <c r="U719" s="448">
        <v>28321.509999999995</v>
      </c>
      <c r="V719" s="181"/>
    </row>
    <row r="720" spans="2:22" s="194" customFormat="1">
      <c r="B720" s="182" t="s">
        <v>276</v>
      </c>
      <c r="C720" s="195" t="s">
        <v>2514</v>
      </c>
      <c r="D720" s="195" t="s">
        <v>2853</v>
      </c>
      <c r="E720" s="195" t="s">
        <v>2817</v>
      </c>
      <c r="F720" s="195" t="s">
        <v>2818</v>
      </c>
      <c r="G720" s="447" t="s">
        <v>2819</v>
      </c>
      <c r="H720" s="182">
        <v>30102</v>
      </c>
      <c r="I720" s="538" t="s">
        <v>2854</v>
      </c>
      <c r="J720" s="181">
        <v>83101</v>
      </c>
      <c r="K720" s="181">
        <v>1001</v>
      </c>
      <c r="L720" s="181" t="s">
        <v>2841</v>
      </c>
      <c r="M720" s="181">
        <v>23</v>
      </c>
      <c r="N720" s="181" t="s">
        <v>435</v>
      </c>
      <c r="O720" s="181">
        <v>480</v>
      </c>
      <c r="P720" s="181">
        <v>0</v>
      </c>
      <c r="Q720" s="181">
        <v>2</v>
      </c>
      <c r="R720" s="181" t="s">
        <v>2884</v>
      </c>
      <c r="S720" s="196">
        <v>20260101</v>
      </c>
      <c r="T720" s="196">
        <v>20260331</v>
      </c>
      <c r="U720" s="448">
        <v>51179.640000000007</v>
      </c>
      <c r="V720" s="181"/>
    </row>
    <row r="721" spans="2:22" s="194" customFormat="1">
      <c r="B721" s="182" t="s">
        <v>276</v>
      </c>
      <c r="C721" s="195" t="s">
        <v>2514</v>
      </c>
      <c r="D721" s="195" t="s">
        <v>2853</v>
      </c>
      <c r="E721" s="195" t="s">
        <v>2820</v>
      </c>
      <c r="F721" s="195" t="s">
        <v>2821</v>
      </c>
      <c r="G721" s="447" t="s">
        <v>2822</v>
      </c>
      <c r="H721" s="182">
        <v>30102</v>
      </c>
      <c r="I721" s="538" t="s">
        <v>2854</v>
      </c>
      <c r="J721" s="181">
        <v>83101</v>
      </c>
      <c r="K721" s="181">
        <v>1001</v>
      </c>
      <c r="L721" s="181" t="s">
        <v>2841</v>
      </c>
      <c r="M721" s="181">
        <v>23</v>
      </c>
      <c r="N721" s="181" t="s">
        <v>460</v>
      </c>
      <c r="O721" s="181">
        <v>160</v>
      </c>
      <c r="P721" s="181">
        <v>0</v>
      </c>
      <c r="Q721" s="181">
        <v>2</v>
      </c>
      <c r="R721" s="181" t="s">
        <v>2885</v>
      </c>
      <c r="S721" s="196">
        <v>20260301</v>
      </c>
      <c r="T721" s="196">
        <v>20260331</v>
      </c>
      <c r="U721" s="448">
        <v>10253.9</v>
      </c>
      <c r="V721" s="181"/>
    </row>
    <row r="722" spans="2:22" s="194" customFormat="1">
      <c r="B722" s="182" t="s">
        <v>276</v>
      </c>
      <c r="C722" s="195" t="s">
        <v>2514</v>
      </c>
      <c r="D722" s="195" t="s">
        <v>2853</v>
      </c>
      <c r="E722" s="195" t="s">
        <v>2823</v>
      </c>
      <c r="F722" s="195" t="s">
        <v>2824</v>
      </c>
      <c r="G722" s="447" t="s">
        <v>2825</v>
      </c>
      <c r="H722" s="182">
        <v>30102</v>
      </c>
      <c r="I722" s="538" t="s">
        <v>2854</v>
      </c>
      <c r="J722" s="181">
        <v>83101</v>
      </c>
      <c r="K722" s="181">
        <v>1001</v>
      </c>
      <c r="L722" s="181" t="s">
        <v>2841</v>
      </c>
      <c r="M722" s="181">
        <v>23</v>
      </c>
      <c r="N722" s="181" t="s">
        <v>471</v>
      </c>
      <c r="O722" s="181">
        <v>320</v>
      </c>
      <c r="P722" s="181">
        <v>0</v>
      </c>
      <c r="Q722" s="181">
        <v>2</v>
      </c>
      <c r="R722" s="181" t="s">
        <v>2886</v>
      </c>
      <c r="S722" s="196">
        <v>20260101</v>
      </c>
      <c r="T722" s="196">
        <v>20260331</v>
      </c>
      <c r="U722" s="448">
        <v>27857.219999999998</v>
      </c>
      <c r="V722" s="181"/>
    </row>
    <row r="723" spans="2:22" s="194" customFormat="1">
      <c r="B723" s="182" t="s">
        <v>276</v>
      </c>
      <c r="C723" s="195" t="s">
        <v>2514</v>
      </c>
      <c r="D723" s="195" t="s">
        <v>2853</v>
      </c>
      <c r="E723" s="195" t="s">
        <v>2826</v>
      </c>
      <c r="F723" s="195" t="s">
        <v>2827</v>
      </c>
      <c r="G723" s="447" t="s">
        <v>2828</v>
      </c>
      <c r="H723" s="182">
        <v>30102</v>
      </c>
      <c r="I723" s="538" t="s">
        <v>2854</v>
      </c>
      <c r="J723" s="181">
        <v>83101</v>
      </c>
      <c r="K723" s="181">
        <v>1001</v>
      </c>
      <c r="L723" s="181" t="s">
        <v>2841</v>
      </c>
      <c r="M723" s="181">
        <v>23</v>
      </c>
      <c r="N723" s="181" t="s">
        <v>435</v>
      </c>
      <c r="O723" s="181">
        <v>480</v>
      </c>
      <c r="P723" s="181">
        <v>0</v>
      </c>
      <c r="Q723" s="181">
        <v>2</v>
      </c>
      <c r="R723" s="181" t="s">
        <v>2887</v>
      </c>
      <c r="S723" s="196">
        <v>20260101</v>
      </c>
      <c r="T723" s="196">
        <v>20260331</v>
      </c>
      <c r="U723" s="448">
        <v>52032.640000000007</v>
      </c>
      <c r="V723" s="181"/>
    </row>
    <row r="724" spans="2:22" s="194" customFormat="1">
      <c r="B724" s="182" t="s">
        <v>276</v>
      </c>
      <c r="C724" s="195" t="s">
        <v>2514</v>
      </c>
      <c r="D724" s="195" t="s">
        <v>2853</v>
      </c>
      <c r="E724" s="195" t="s">
        <v>2829</v>
      </c>
      <c r="F724" s="195" t="s">
        <v>2830</v>
      </c>
      <c r="G724" s="447" t="s">
        <v>2831</v>
      </c>
      <c r="H724" s="182">
        <v>30102</v>
      </c>
      <c r="I724" s="538" t="s">
        <v>2854</v>
      </c>
      <c r="J724" s="181">
        <v>83101</v>
      </c>
      <c r="K724" s="181">
        <v>1001</v>
      </c>
      <c r="L724" s="181" t="s">
        <v>2841</v>
      </c>
      <c r="M724" s="181">
        <v>23</v>
      </c>
      <c r="N724" s="181" t="s">
        <v>471</v>
      </c>
      <c r="O724" s="181">
        <v>480</v>
      </c>
      <c r="P724" s="181">
        <v>0</v>
      </c>
      <c r="Q724" s="181">
        <v>2</v>
      </c>
      <c r="R724" s="181" t="s">
        <v>2888</v>
      </c>
      <c r="S724" s="196">
        <v>20260101</v>
      </c>
      <c r="T724" s="196">
        <v>20260331</v>
      </c>
      <c r="U724" s="448">
        <v>28785.799999999996</v>
      </c>
      <c r="V724" s="181"/>
    </row>
    <row r="725" spans="2:22" s="194" customFormat="1">
      <c r="B725" s="182" t="s">
        <v>276</v>
      </c>
      <c r="C725" s="195" t="s">
        <v>2514</v>
      </c>
      <c r="D725" s="195" t="s">
        <v>2853</v>
      </c>
      <c r="E725" s="195" t="s">
        <v>2832</v>
      </c>
      <c r="F725" s="195" t="s">
        <v>2833</v>
      </c>
      <c r="G725" s="447" t="s">
        <v>2834</v>
      </c>
      <c r="H725" s="182">
        <v>30102</v>
      </c>
      <c r="I725" s="538" t="s">
        <v>2854</v>
      </c>
      <c r="J725" s="181">
        <v>83101</v>
      </c>
      <c r="K725" s="181">
        <v>1001</v>
      </c>
      <c r="L725" s="181" t="s">
        <v>2841</v>
      </c>
      <c r="M725" s="181">
        <v>23</v>
      </c>
      <c r="N725" s="181" t="s">
        <v>435</v>
      </c>
      <c r="O725" s="181">
        <v>160</v>
      </c>
      <c r="P725" s="181">
        <v>0</v>
      </c>
      <c r="Q725" s="181">
        <v>2</v>
      </c>
      <c r="R725" s="181" t="s">
        <v>2889</v>
      </c>
      <c r="S725" s="196">
        <v>20260301</v>
      </c>
      <c r="T725" s="196">
        <v>20260331</v>
      </c>
      <c r="U725" s="448">
        <v>15000</v>
      </c>
      <c r="V725" s="181"/>
    </row>
    <row r="726" spans="2:22" s="194" customFormat="1">
      <c r="B726" s="182" t="s">
        <v>276</v>
      </c>
      <c r="C726" s="195" t="s">
        <v>2514</v>
      </c>
      <c r="D726" s="195" t="s">
        <v>2853</v>
      </c>
      <c r="E726" s="195" t="s">
        <v>2835</v>
      </c>
      <c r="F726" s="195" t="s">
        <v>2836</v>
      </c>
      <c r="G726" s="447" t="s">
        <v>2837</v>
      </c>
      <c r="H726" s="182">
        <v>30102</v>
      </c>
      <c r="I726" s="538" t="s">
        <v>2854</v>
      </c>
      <c r="J726" s="181">
        <v>83101</v>
      </c>
      <c r="K726" s="181">
        <v>1001</v>
      </c>
      <c r="L726" s="181" t="s">
        <v>2841</v>
      </c>
      <c r="M726" s="181">
        <v>23</v>
      </c>
      <c r="N726" s="181" t="s">
        <v>435</v>
      </c>
      <c r="O726" s="181">
        <v>480</v>
      </c>
      <c r="P726" s="181">
        <v>0</v>
      </c>
      <c r="Q726" s="181">
        <v>2</v>
      </c>
      <c r="R726" s="181" t="s">
        <v>2890</v>
      </c>
      <c r="S726" s="196">
        <v>20260101</v>
      </c>
      <c r="T726" s="196">
        <v>20260331</v>
      </c>
      <c r="U726" s="448">
        <v>51179.640000000007</v>
      </c>
      <c r="V726" s="181"/>
    </row>
    <row r="727" spans="2:22" s="194" customFormat="1">
      <c r="B727" s="182" t="s">
        <v>276</v>
      </c>
      <c r="C727" s="195" t="s">
        <v>2514</v>
      </c>
      <c r="D727" s="195" t="s">
        <v>2853</v>
      </c>
      <c r="E727" s="195" t="s">
        <v>2567</v>
      </c>
      <c r="F727" s="195" t="s">
        <v>2568</v>
      </c>
      <c r="G727" s="447" t="s">
        <v>2701</v>
      </c>
      <c r="H727" s="182">
        <v>30102</v>
      </c>
      <c r="I727" s="538" t="s">
        <v>2854</v>
      </c>
      <c r="J727" s="181">
        <v>83101</v>
      </c>
      <c r="K727" s="181">
        <v>1001</v>
      </c>
      <c r="L727" s="181" t="s">
        <v>2841</v>
      </c>
      <c r="M727" s="181">
        <v>23</v>
      </c>
      <c r="N727" s="181" t="s">
        <v>412</v>
      </c>
      <c r="O727" s="181">
        <v>400</v>
      </c>
      <c r="P727" s="181">
        <v>0</v>
      </c>
      <c r="Q727" s="181">
        <v>2</v>
      </c>
      <c r="R727" s="181" t="s">
        <v>2891</v>
      </c>
      <c r="S727" s="196">
        <v>20260121</v>
      </c>
      <c r="T727" s="196">
        <v>20260331</v>
      </c>
      <c r="U727" s="448">
        <v>72342.11</v>
      </c>
      <c r="V727" s="181"/>
    </row>
    <row r="728" spans="2:22" s="194" customFormat="1">
      <c r="B728" s="182" t="s">
        <v>276</v>
      </c>
      <c r="C728" s="195" t="s">
        <v>2514</v>
      </c>
      <c r="D728" s="195" t="s">
        <v>2853</v>
      </c>
      <c r="E728" s="195" t="s">
        <v>2838</v>
      </c>
      <c r="F728" s="195" t="s">
        <v>2839</v>
      </c>
      <c r="G728" s="447" t="s">
        <v>2840</v>
      </c>
      <c r="H728" s="182">
        <v>30102</v>
      </c>
      <c r="I728" s="538" t="s">
        <v>2854</v>
      </c>
      <c r="J728" s="181">
        <v>83101</v>
      </c>
      <c r="K728" s="181">
        <v>1001</v>
      </c>
      <c r="L728" s="181" t="s">
        <v>2841</v>
      </c>
      <c r="M728" s="181">
        <v>23</v>
      </c>
      <c r="N728" s="181" t="s">
        <v>412</v>
      </c>
      <c r="O728" s="181">
        <v>480</v>
      </c>
      <c r="P728" s="181">
        <v>0</v>
      </c>
      <c r="Q728" s="181">
        <v>2</v>
      </c>
      <c r="R728" s="181" t="s">
        <v>2892</v>
      </c>
      <c r="S728" s="196">
        <v>20260101</v>
      </c>
      <c r="T728" s="196">
        <v>20260331</v>
      </c>
      <c r="U728" s="448">
        <v>92025.3</v>
      </c>
      <c r="V728" s="181"/>
    </row>
    <row r="729" spans="2:22" s="194" customFormat="1">
      <c r="B729" s="195" t="s">
        <v>276</v>
      </c>
      <c r="C729" s="195" t="s">
        <v>2900</v>
      </c>
      <c r="D729" s="195">
        <v>100</v>
      </c>
      <c r="E729" s="195" t="s">
        <v>2906</v>
      </c>
      <c r="F729" s="195" t="s">
        <v>2907</v>
      </c>
      <c r="G729" s="195" t="s">
        <v>2908</v>
      </c>
      <c r="H729" s="196">
        <v>20214</v>
      </c>
      <c r="I729" s="538">
        <v>480</v>
      </c>
      <c r="J729" s="449">
        <v>83101</v>
      </c>
      <c r="K729" s="450">
        <v>1001</v>
      </c>
      <c r="L729" s="451" t="s">
        <v>410</v>
      </c>
      <c r="M729" s="195" t="s">
        <v>411</v>
      </c>
      <c r="N729" s="195" t="s">
        <v>412</v>
      </c>
      <c r="O729" s="452">
        <v>0</v>
      </c>
      <c r="P729" s="195">
        <v>13383</v>
      </c>
      <c r="Q729" s="196">
        <v>2</v>
      </c>
      <c r="R729" s="195"/>
      <c r="S729" s="196">
        <v>20260101</v>
      </c>
      <c r="T729" s="196">
        <v>20260331</v>
      </c>
      <c r="U729" s="316">
        <v>132362.71</v>
      </c>
      <c r="V729" s="197"/>
    </row>
    <row r="730" spans="2:22" s="194" customFormat="1">
      <c r="B730" s="195" t="s">
        <v>276</v>
      </c>
      <c r="C730" s="195" t="s">
        <v>2900</v>
      </c>
      <c r="D730" s="195">
        <v>100</v>
      </c>
      <c r="E730" s="195" t="s">
        <v>2909</v>
      </c>
      <c r="F730" s="195" t="s">
        <v>2910</v>
      </c>
      <c r="G730" s="195" t="s">
        <v>2911</v>
      </c>
      <c r="H730" s="196">
        <v>20214</v>
      </c>
      <c r="I730" s="538">
        <v>480</v>
      </c>
      <c r="J730" s="449">
        <v>83101</v>
      </c>
      <c r="K730" s="450">
        <v>1001</v>
      </c>
      <c r="L730" s="451" t="s">
        <v>410</v>
      </c>
      <c r="M730" s="195" t="s">
        <v>411</v>
      </c>
      <c r="N730" s="195" t="s">
        <v>501</v>
      </c>
      <c r="O730" s="452">
        <v>0</v>
      </c>
      <c r="P730" s="195">
        <v>12588</v>
      </c>
      <c r="Q730" s="196">
        <v>5</v>
      </c>
      <c r="R730" s="195"/>
      <c r="S730" s="196">
        <v>20260101</v>
      </c>
      <c r="T730" s="196">
        <v>20260331</v>
      </c>
      <c r="U730" s="316">
        <v>39147.660000000003</v>
      </c>
      <c r="V730" s="197"/>
    </row>
    <row r="731" spans="2:22" s="194" customFormat="1">
      <c r="B731" s="195" t="s">
        <v>276</v>
      </c>
      <c r="C731" s="195" t="s">
        <v>2900</v>
      </c>
      <c r="D731" s="195">
        <v>100</v>
      </c>
      <c r="E731" s="195" t="s">
        <v>2897</v>
      </c>
      <c r="F731" s="195" t="s">
        <v>2898</v>
      </c>
      <c r="G731" s="195" t="s">
        <v>2899</v>
      </c>
      <c r="H731" s="196">
        <v>20214</v>
      </c>
      <c r="I731" s="538">
        <v>480</v>
      </c>
      <c r="J731" s="449">
        <v>83101</v>
      </c>
      <c r="K731" s="450">
        <v>1001</v>
      </c>
      <c r="L731" s="451" t="s">
        <v>410</v>
      </c>
      <c r="M731" s="195" t="s">
        <v>411</v>
      </c>
      <c r="N731" s="195" t="s">
        <v>412</v>
      </c>
      <c r="O731" s="452">
        <v>0</v>
      </c>
      <c r="P731" s="195">
        <v>13385</v>
      </c>
      <c r="Q731" s="196">
        <v>2</v>
      </c>
      <c r="R731" s="195"/>
      <c r="S731" s="196">
        <v>20260101</v>
      </c>
      <c r="T731" s="196">
        <v>20260331</v>
      </c>
      <c r="U731" s="316">
        <v>114952.19</v>
      </c>
      <c r="V731" s="197"/>
    </row>
    <row r="732" spans="2:22" s="194" customFormat="1">
      <c r="B732" s="195" t="s">
        <v>276</v>
      </c>
      <c r="C732" s="195" t="s">
        <v>2900</v>
      </c>
      <c r="D732" s="195">
        <v>100</v>
      </c>
      <c r="E732" s="195" t="s">
        <v>2902</v>
      </c>
      <c r="F732" s="195" t="s">
        <v>2903</v>
      </c>
      <c r="G732" s="195" t="s">
        <v>2904</v>
      </c>
      <c r="H732" s="196">
        <v>20214</v>
      </c>
      <c r="I732" s="538">
        <v>480</v>
      </c>
      <c r="J732" s="449">
        <v>83101</v>
      </c>
      <c r="K732" s="450">
        <v>1001</v>
      </c>
      <c r="L732" s="451" t="s">
        <v>410</v>
      </c>
      <c r="M732" s="195" t="s">
        <v>411</v>
      </c>
      <c r="N732" s="195" t="s">
        <v>412</v>
      </c>
      <c r="O732" s="452">
        <v>0</v>
      </c>
      <c r="P732" s="195">
        <v>13384</v>
      </c>
      <c r="Q732" s="196">
        <v>2</v>
      </c>
      <c r="R732" s="195"/>
      <c r="S732" s="196">
        <v>20260101</v>
      </c>
      <c r="T732" s="196">
        <v>20260331</v>
      </c>
      <c r="U732" s="316">
        <v>114952.17</v>
      </c>
      <c r="V732" s="197"/>
    </row>
    <row r="733" spans="2:22" s="194" customFormat="1">
      <c r="B733" s="195" t="s">
        <v>276</v>
      </c>
      <c r="C733" s="195" t="s">
        <v>2900</v>
      </c>
      <c r="D733" s="195">
        <v>100</v>
      </c>
      <c r="E733" s="571" t="s">
        <v>2912</v>
      </c>
      <c r="F733" s="570" t="s">
        <v>2913</v>
      </c>
      <c r="G733" s="581" t="s">
        <v>2914</v>
      </c>
      <c r="H733" s="196">
        <v>20214</v>
      </c>
      <c r="I733" s="538">
        <v>480</v>
      </c>
      <c r="J733" s="449">
        <v>83101</v>
      </c>
      <c r="K733" s="450">
        <v>1001</v>
      </c>
      <c r="L733" s="451" t="s">
        <v>410</v>
      </c>
      <c r="M733" s="195" t="s">
        <v>411</v>
      </c>
      <c r="N733" s="195" t="s">
        <v>3071</v>
      </c>
      <c r="O733" s="452">
        <v>0</v>
      </c>
      <c r="P733" s="195">
        <v>9702</v>
      </c>
      <c r="Q733" s="196">
        <v>2</v>
      </c>
      <c r="R733" s="195"/>
      <c r="S733" s="196">
        <v>20260101</v>
      </c>
      <c r="T733" s="196">
        <v>20260331</v>
      </c>
      <c r="U733" s="316">
        <v>63933.539999999994</v>
      </c>
      <c r="V733" s="197"/>
    </row>
    <row r="734" spans="2:22" s="194" customFormat="1">
      <c r="B734" s="195" t="s">
        <v>276</v>
      </c>
      <c r="C734" s="195" t="s">
        <v>2900</v>
      </c>
      <c r="D734" s="195">
        <v>100</v>
      </c>
      <c r="E734" s="195" t="s">
        <v>2915</v>
      </c>
      <c r="F734" s="195" t="s">
        <v>2916</v>
      </c>
      <c r="G734" s="195" t="s">
        <v>2917</v>
      </c>
      <c r="H734" s="196">
        <v>20214</v>
      </c>
      <c r="I734" s="538">
        <v>480</v>
      </c>
      <c r="J734" s="449">
        <v>83101</v>
      </c>
      <c r="K734" s="450">
        <v>1001</v>
      </c>
      <c r="L734" s="451" t="s">
        <v>410</v>
      </c>
      <c r="M734" s="195" t="s">
        <v>411</v>
      </c>
      <c r="N734" s="195" t="s">
        <v>454</v>
      </c>
      <c r="O734" s="452">
        <v>0</v>
      </c>
      <c r="P734" s="195">
        <v>9365</v>
      </c>
      <c r="Q734" s="196">
        <v>2</v>
      </c>
      <c r="R734" s="195"/>
      <c r="S734" s="196">
        <v>20260101</v>
      </c>
      <c r="T734" s="196">
        <v>20260331</v>
      </c>
      <c r="U734" s="316">
        <v>62624.600000000006</v>
      </c>
      <c r="V734" s="197"/>
    </row>
    <row r="735" spans="2:22" s="194" customFormat="1">
      <c r="B735" s="195" t="s">
        <v>276</v>
      </c>
      <c r="C735" s="195" t="s">
        <v>2900</v>
      </c>
      <c r="D735" s="195">
        <v>100</v>
      </c>
      <c r="E735" s="195" t="s">
        <v>2918</v>
      </c>
      <c r="F735" s="195" t="s">
        <v>2919</v>
      </c>
      <c r="G735" s="195" t="s">
        <v>2920</v>
      </c>
      <c r="H735" s="196">
        <v>20214</v>
      </c>
      <c r="I735" s="538">
        <v>480</v>
      </c>
      <c r="J735" s="449">
        <v>83101</v>
      </c>
      <c r="K735" s="450">
        <v>1001</v>
      </c>
      <c r="L735" s="451" t="s">
        <v>410</v>
      </c>
      <c r="M735" s="195" t="s">
        <v>411</v>
      </c>
      <c r="N735" s="195" t="s">
        <v>471</v>
      </c>
      <c r="O735" s="452">
        <v>0</v>
      </c>
      <c r="P735" s="195">
        <v>9359</v>
      </c>
      <c r="Q735" s="196">
        <v>2</v>
      </c>
      <c r="R735" s="195"/>
      <c r="S735" s="196">
        <v>20260101</v>
      </c>
      <c r="T735" s="196">
        <v>20260331</v>
      </c>
      <c r="U735" s="316">
        <v>63232.480000000003</v>
      </c>
      <c r="V735" s="197"/>
    </row>
    <row r="736" spans="2:22" s="194" customFormat="1">
      <c r="B736" s="195" t="s">
        <v>276</v>
      </c>
      <c r="C736" s="195" t="s">
        <v>2900</v>
      </c>
      <c r="D736" s="195">
        <v>100</v>
      </c>
      <c r="E736" s="195" t="s">
        <v>2921</v>
      </c>
      <c r="F736" s="195" t="s">
        <v>2922</v>
      </c>
      <c r="G736" s="195" t="s">
        <v>2923</v>
      </c>
      <c r="H736" s="196">
        <v>20401</v>
      </c>
      <c r="I736" s="538">
        <v>480</v>
      </c>
      <c r="J736" s="449">
        <v>83101</v>
      </c>
      <c r="K736" s="450">
        <v>1001</v>
      </c>
      <c r="L736" s="451" t="s">
        <v>410</v>
      </c>
      <c r="M736" s="195" t="s">
        <v>411</v>
      </c>
      <c r="N736" s="195" t="s">
        <v>440</v>
      </c>
      <c r="O736" s="452">
        <v>0</v>
      </c>
      <c r="P736" s="195">
        <v>9350</v>
      </c>
      <c r="Q736" s="196">
        <v>2</v>
      </c>
      <c r="R736" s="195"/>
      <c r="S736" s="196">
        <v>20260101</v>
      </c>
      <c r="T736" s="196">
        <v>20260331</v>
      </c>
      <c r="U736" s="316">
        <v>60977</v>
      </c>
      <c r="V736" s="197"/>
    </row>
    <row r="737" spans="2:22" s="194" customFormat="1">
      <c r="B737" s="195" t="s">
        <v>276</v>
      </c>
      <c r="C737" s="195" t="s">
        <v>2900</v>
      </c>
      <c r="D737" s="195">
        <v>100</v>
      </c>
      <c r="E737" s="195" t="s">
        <v>3072</v>
      </c>
      <c r="F737" s="195" t="s">
        <v>3073</v>
      </c>
      <c r="G737" s="195" t="s">
        <v>3074</v>
      </c>
      <c r="H737" s="196">
        <v>20214</v>
      </c>
      <c r="I737" s="538">
        <v>480</v>
      </c>
      <c r="J737" s="449">
        <v>83101</v>
      </c>
      <c r="K737" s="450">
        <v>1001</v>
      </c>
      <c r="L737" s="451" t="s">
        <v>410</v>
      </c>
      <c r="M737" s="195" t="s">
        <v>411</v>
      </c>
      <c r="N737" s="195" t="s">
        <v>498</v>
      </c>
      <c r="O737" s="452">
        <v>0</v>
      </c>
      <c r="P737" s="195">
        <v>12852</v>
      </c>
      <c r="Q737" s="196">
        <v>5</v>
      </c>
      <c r="R737" s="195"/>
      <c r="S737" s="196">
        <v>20260101</v>
      </c>
      <c r="T737" s="196">
        <v>20260331</v>
      </c>
      <c r="U737" s="316">
        <v>96486.06</v>
      </c>
      <c r="V737" s="197"/>
    </row>
    <row r="738" spans="2:22" s="194" customFormat="1">
      <c r="B738" s="195" t="s">
        <v>276</v>
      </c>
      <c r="C738" s="195" t="s">
        <v>2900</v>
      </c>
      <c r="D738" s="195">
        <v>100</v>
      </c>
      <c r="E738" s="195" t="s">
        <v>2926</v>
      </c>
      <c r="F738" s="195" t="s">
        <v>2927</v>
      </c>
      <c r="G738" s="195" t="s">
        <v>2928</v>
      </c>
      <c r="H738" s="196">
        <v>20214</v>
      </c>
      <c r="I738" s="538">
        <v>480</v>
      </c>
      <c r="J738" s="449">
        <v>83101</v>
      </c>
      <c r="K738" s="450">
        <v>1001</v>
      </c>
      <c r="L738" s="451" t="s">
        <v>410</v>
      </c>
      <c r="M738" s="195" t="s">
        <v>411</v>
      </c>
      <c r="N738" s="195" t="s">
        <v>425</v>
      </c>
      <c r="O738" s="452">
        <v>0</v>
      </c>
      <c r="P738" s="195">
        <v>9358</v>
      </c>
      <c r="Q738" s="196">
        <v>2</v>
      </c>
      <c r="R738" s="195"/>
      <c r="S738" s="196">
        <v>20260101</v>
      </c>
      <c r="T738" s="196">
        <v>20260331</v>
      </c>
      <c r="U738" s="316">
        <v>57739.199999999997</v>
      </c>
      <c r="V738" s="197"/>
    </row>
    <row r="739" spans="2:22" s="194" customFormat="1">
      <c r="B739" s="195" t="s">
        <v>276</v>
      </c>
      <c r="C739" s="195" t="s">
        <v>2900</v>
      </c>
      <c r="D739" s="195">
        <v>100</v>
      </c>
      <c r="E739" s="195" t="s">
        <v>2930</v>
      </c>
      <c r="F739" s="195" t="s">
        <v>2931</v>
      </c>
      <c r="G739" s="195" t="s">
        <v>2932</v>
      </c>
      <c r="H739" s="196">
        <v>20214</v>
      </c>
      <c r="I739" s="538">
        <v>480</v>
      </c>
      <c r="J739" s="449">
        <v>83101</v>
      </c>
      <c r="K739" s="450">
        <v>1001</v>
      </c>
      <c r="L739" s="451" t="s">
        <v>410</v>
      </c>
      <c r="M739" s="195" t="s">
        <v>411</v>
      </c>
      <c r="N739" s="195" t="s">
        <v>450</v>
      </c>
      <c r="O739" s="452">
        <v>0</v>
      </c>
      <c r="P739" s="195">
        <v>9367</v>
      </c>
      <c r="Q739" s="196">
        <v>2</v>
      </c>
      <c r="R739" s="195"/>
      <c r="S739" s="196">
        <v>20260101</v>
      </c>
      <c r="T739" s="196">
        <v>20260331</v>
      </c>
      <c r="U739" s="316">
        <v>58215.939999999995</v>
      </c>
      <c r="V739" s="197"/>
    </row>
    <row r="740" spans="2:22" s="194" customFormat="1">
      <c r="B740" s="195" t="s">
        <v>276</v>
      </c>
      <c r="C740" s="195" t="s">
        <v>2900</v>
      </c>
      <c r="D740" s="195">
        <v>100</v>
      </c>
      <c r="E740" s="195" t="s">
        <v>2933</v>
      </c>
      <c r="F740" s="195" t="s">
        <v>2934</v>
      </c>
      <c r="G740" s="195" t="s">
        <v>2935</v>
      </c>
      <c r="H740" s="196">
        <v>20206</v>
      </c>
      <c r="I740" s="538">
        <v>480</v>
      </c>
      <c r="J740" s="449">
        <v>83101</v>
      </c>
      <c r="K740" s="450">
        <v>1001</v>
      </c>
      <c r="L740" s="451" t="s">
        <v>410</v>
      </c>
      <c r="M740" s="195" t="s">
        <v>411</v>
      </c>
      <c r="N740" s="195" t="s">
        <v>452</v>
      </c>
      <c r="O740" s="452">
        <v>0</v>
      </c>
      <c r="P740" s="195">
        <v>9363</v>
      </c>
      <c r="Q740" s="196">
        <v>2</v>
      </c>
      <c r="R740" s="195"/>
      <c r="S740" s="196">
        <v>20260101</v>
      </c>
      <c r="T740" s="196">
        <v>20260331</v>
      </c>
      <c r="U740" s="316">
        <v>79334.349999999991</v>
      </c>
      <c r="V740" s="197"/>
    </row>
    <row r="741" spans="2:22" s="194" customFormat="1">
      <c r="B741" s="195" t="s">
        <v>276</v>
      </c>
      <c r="C741" s="195" t="s">
        <v>2900</v>
      </c>
      <c r="D741" s="195">
        <v>100</v>
      </c>
      <c r="E741" s="195" t="s">
        <v>2936</v>
      </c>
      <c r="F741" s="195" t="s">
        <v>2937</v>
      </c>
      <c r="G741" s="195" t="s">
        <v>2938</v>
      </c>
      <c r="H741" s="196">
        <v>20214</v>
      </c>
      <c r="I741" s="538">
        <v>480</v>
      </c>
      <c r="J741" s="449">
        <v>83101</v>
      </c>
      <c r="K741" s="450">
        <v>1001</v>
      </c>
      <c r="L741" s="451" t="s">
        <v>410</v>
      </c>
      <c r="M741" s="195" t="s">
        <v>411</v>
      </c>
      <c r="N741" s="195" t="s">
        <v>450</v>
      </c>
      <c r="O741" s="452">
        <v>0</v>
      </c>
      <c r="P741" s="195">
        <v>2377</v>
      </c>
      <c r="Q741" s="196">
        <v>2</v>
      </c>
      <c r="R741" s="195"/>
      <c r="S741" s="196">
        <v>20260101</v>
      </c>
      <c r="T741" s="196">
        <v>20260331</v>
      </c>
      <c r="U741" s="316">
        <v>58090.2</v>
      </c>
      <c r="V741" s="197"/>
    </row>
    <row r="742" spans="2:22" s="194" customFormat="1">
      <c r="B742" s="195" t="s">
        <v>276</v>
      </c>
      <c r="C742" s="195" t="s">
        <v>2900</v>
      </c>
      <c r="D742" s="195">
        <v>100</v>
      </c>
      <c r="E742" s="195" t="s">
        <v>2939</v>
      </c>
      <c r="F742" s="195" t="s">
        <v>2940</v>
      </c>
      <c r="G742" s="195" t="s">
        <v>2941</v>
      </c>
      <c r="H742" s="196">
        <v>20216</v>
      </c>
      <c r="I742" s="538">
        <v>480</v>
      </c>
      <c r="J742" s="449">
        <v>83101</v>
      </c>
      <c r="K742" s="450">
        <v>1001</v>
      </c>
      <c r="L742" s="451" t="s">
        <v>410</v>
      </c>
      <c r="M742" s="195" t="s">
        <v>411</v>
      </c>
      <c r="N742" s="195" t="s">
        <v>460</v>
      </c>
      <c r="O742" s="452">
        <v>0</v>
      </c>
      <c r="P742" s="195">
        <v>9354</v>
      </c>
      <c r="Q742" s="196">
        <v>2</v>
      </c>
      <c r="R742" s="195"/>
      <c r="S742" s="196">
        <v>20260101</v>
      </c>
      <c r="T742" s="196">
        <v>20260331</v>
      </c>
      <c r="U742" s="316">
        <v>67698.67</v>
      </c>
      <c r="V742" s="197"/>
    </row>
    <row r="743" spans="2:22" s="194" customFormat="1">
      <c r="B743" s="195" t="s">
        <v>276</v>
      </c>
      <c r="C743" s="195" t="s">
        <v>2900</v>
      </c>
      <c r="D743" s="195">
        <v>100</v>
      </c>
      <c r="E743" s="582" t="s">
        <v>2942</v>
      </c>
      <c r="F743" s="582" t="s">
        <v>2943</v>
      </c>
      <c r="G743" s="581" t="s">
        <v>2944</v>
      </c>
      <c r="H743" s="196">
        <v>20214</v>
      </c>
      <c r="I743" s="538">
        <v>480</v>
      </c>
      <c r="J743" s="449">
        <v>83101</v>
      </c>
      <c r="K743" s="450">
        <v>1001</v>
      </c>
      <c r="L743" s="451" t="s">
        <v>410</v>
      </c>
      <c r="M743" s="195" t="s">
        <v>411</v>
      </c>
      <c r="N743" s="195" t="s">
        <v>501</v>
      </c>
      <c r="O743" s="452">
        <v>0</v>
      </c>
      <c r="P743" s="195">
        <v>12588</v>
      </c>
      <c r="Q743" s="196">
        <v>2</v>
      </c>
      <c r="R743" s="195"/>
      <c r="S743" s="196">
        <v>20260101</v>
      </c>
      <c r="T743" s="196">
        <v>20260331</v>
      </c>
      <c r="U743" s="316">
        <v>78295.320000000007</v>
      </c>
      <c r="V743" s="197"/>
    </row>
    <row r="744" spans="2:22" s="194" customFormat="1">
      <c r="B744" s="195" t="s">
        <v>276</v>
      </c>
      <c r="C744" s="195" t="s">
        <v>2900</v>
      </c>
      <c r="D744" s="195">
        <v>100</v>
      </c>
      <c r="E744" s="195" t="s">
        <v>2945</v>
      </c>
      <c r="F744" s="195" t="s">
        <v>2946</v>
      </c>
      <c r="G744" s="195" t="s">
        <v>2947</v>
      </c>
      <c r="H744" s="196">
        <v>20214</v>
      </c>
      <c r="I744" s="538">
        <v>480</v>
      </c>
      <c r="J744" s="449">
        <v>83101</v>
      </c>
      <c r="K744" s="450">
        <v>1001</v>
      </c>
      <c r="L744" s="451" t="s">
        <v>410</v>
      </c>
      <c r="M744" s="195" t="s">
        <v>411</v>
      </c>
      <c r="N744" s="195" t="s">
        <v>412</v>
      </c>
      <c r="O744" s="452">
        <v>0</v>
      </c>
      <c r="P744" s="195">
        <v>13382</v>
      </c>
      <c r="Q744" s="196">
        <v>2</v>
      </c>
      <c r="R744" s="195"/>
      <c r="S744" s="196">
        <v>20260101</v>
      </c>
      <c r="T744" s="196">
        <v>20260331</v>
      </c>
      <c r="U744" s="316">
        <v>196393.25</v>
      </c>
      <c r="V744" s="197"/>
    </row>
    <row r="745" spans="2:22" s="194" customFormat="1">
      <c r="B745" s="195" t="s">
        <v>276</v>
      </c>
      <c r="C745" s="195" t="s">
        <v>2900</v>
      </c>
      <c r="D745" s="195">
        <v>100</v>
      </c>
      <c r="E745" s="195" t="s">
        <v>2948</v>
      </c>
      <c r="F745" s="195" t="s">
        <v>2949</v>
      </c>
      <c r="G745" s="195" t="s">
        <v>2950</v>
      </c>
      <c r="H745" s="196">
        <v>20401</v>
      </c>
      <c r="I745" s="538">
        <v>480</v>
      </c>
      <c r="J745" s="449">
        <v>83101</v>
      </c>
      <c r="K745" s="450">
        <v>1001</v>
      </c>
      <c r="L745" s="451" t="s">
        <v>410</v>
      </c>
      <c r="M745" s="195" t="s">
        <v>411</v>
      </c>
      <c r="N745" s="195" t="s">
        <v>440</v>
      </c>
      <c r="O745" s="452">
        <v>0</v>
      </c>
      <c r="P745" s="195">
        <v>9352</v>
      </c>
      <c r="Q745" s="196">
        <v>2</v>
      </c>
      <c r="R745" s="195"/>
      <c r="S745" s="196">
        <v>20260101</v>
      </c>
      <c r="T745" s="196">
        <v>20260331</v>
      </c>
      <c r="U745" s="316">
        <v>61516.22</v>
      </c>
      <c r="V745" s="197"/>
    </row>
    <row r="746" spans="2:22" s="194" customFormat="1">
      <c r="B746" s="195" t="s">
        <v>276</v>
      </c>
      <c r="C746" s="195" t="s">
        <v>2900</v>
      </c>
      <c r="D746" s="195">
        <v>100</v>
      </c>
      <c r="E746" s="195" t="s">
        <v>2951</v>
      </c>
      <c r="F746" s="195" t="s">
        <v>2952</v>
      </c>
      <c r="G746" s="195" t="s">
        <v>2953</v>
      </c>
      <c r="H746" s="196">
        <v>20401</v>
      </c>
      <c r="I746" s="538">
        <v>480</v>
      </c>
      <c r="J746" s="449">
        <v>83101</v>
      </c>
      <c r="K746" s="450">
        <v>1001</v>
      </c>
      <c r="L746" s="451" t="s">
        <v>410</v>
      </c>
      <c r="M746" s="195" t="s">
        <v>411</v>
      </c>
      <c r="N746" s="195" t="s">
        <v>462</v>
      </c>
      <c r="O746" s="452">
        <v>0</v>
      </c>
      <c r="P746" s="195">
        <v>9366</v>
      </c>
      <c r="Q746" s="196">
        <v>2</v>
      </c>
      <c r="R746" s="195"/>
      <c r="S746" s="196">
        <v>20260101</v>
      </c>
      <c r="T746" s="196">
        <v>20260331</v>
      </c>
      <c r="U746" s="316">
        <v>64369.919999999998</v>
      </c>
      <c r="V746" s="197"/>
    </row>
    <row r="747" spans="2:22" s="194" customFormat="1">
      <c r="B747" s="195" t="s">
        <v>276</v>
      </c>
      <c r="C747" s="195" t="s">
        <v>2900</v>
      </c>
      <c r="D747" s="195">
        <v>100</v>
      </c>
      <c r="E747" s="195" t="s">
        <v>2954</v>
      </c>
      <c r="F747" s="195" t="s">
        <v>2955</v>
      </c>
      <c r="G747" s="195" t="s">
        <v>2956</v>
      </c>
      <c r="H747" s="196">
        <v>20401</v>
      </c>
      <c r="I747" s="538">
        <v>480</v>
      </c>
      <c r="J747" s="449">
        <v>83101</v>
      </c>
      <c r="K747" s="450">
        <v>1001</v>
      </c>
      <c r="L747" s="451" t="s">
        <v>410</v>
      </c>
      <c r="M747" s="195" t="s">
        <v>411</v>
      </c>
      <c r="N747" s="195" t="s">
        <v>425</v>
      </c>
      <c r="O747" s="452">
        <v>0</v>
      </c>
      <c r="P747" s="195">
        <v>2431</v>
      </c>
      <c r="Q747" s="196">
        <v>2</v>
      </c>
      <c r="R747" s="195"/>
      <c r="S747" s="196">
        <v>20260101</v>
      </c>
      <c r="T747" s="196">
        <v>20260331</v>
      </c>
      <c r="U747" s="316">
        <v>56929.2</v>
      </c>
      <c r="V747" s="197"/>
    </row>
    <row r="748" spans="2:22" s="194" customFormat="1">
      <c r="B748" s="195" t="s">
        <v>276</v>
      </c>
      <c r="C748" s="195" t="s">
        <v>2900</v>
      </c>
      <c r="D748" s="195">
        <v>100</v>
      </c>
      <c r="E748" s="195" t="s">
        <v>2957</v>
      </c>
      <c r="F748" s="195" t="s">
        <v>2958</v>
      </c>
      <c r="G748" s="195" t="s">
        <v>2959</v>
      </c>
      <c r="H748" s="196">
        <v>20214</v>
      </c>
      <c r="I748" s="538">
        <v>480</v>
      </c>
      <c r="J748" s="449">
        <v>83101</v>
      </c>
      <c r="K748" s="450">
        <v>1001</v>
      </c>
      <c r="L748" s="451" t="s">
        <v>410</v>
      </c>
      <c r="M748" s="195" t="s">
        <v>411</v>
      </c>
      <c r="N748" s="195" t="s">
        <v>412</v>
      </c>
      <c r="O748" s="452">
        <v>0</v>
      </c>
      <c r="P748" s="195">
        <v>14089</v>
      </c>
      <c r="Q748" s="196">
        <v>2</v>
      </c>
      <c r="R748" s="195"/>
      <c r="S748" s="196">
        <v>20260101</v>
      </c>
      <c r="T748" s="196">
        <v>20260331</v>
      </c>
      <c r="U748" s="316">
        <v>176354.99000000002</v>
      </c>
      <c r="V748" s="197"/>
    </row>
    <row r="749" spans="2:22" s="194" customFormat="1">
      <c r="B749" s="195" t="s">
        <v>276</v>
      </c>
      <c r="C749" s="195" t="s">
        <v>2900</v>
      </c>
      <c r="D749" s="195">
        <v>100</v>
      </c>
      <c r="E749" s="195" t="s">
        <v>2960</v>
      </c>
      <c r="F749" s="195" t="s">
        <v>2961</v>
      </c>
      <c r="G749" s="195" t="s">
        <v>2962</v>
      </c>
      <c r="H749" s="196">
        <v>20216</v>
      </c>
      <c r="I749" s="538">
        <v>480</v>
      </c>
      <c r="J749" s="449">
        <v>83101</v>
      </c>
      <c r="K749" s="450">
        <v>1001</v>
      </c>
      <c r="L749" s="451" t="s">
        <v>410</v>
      </c>
      <c r="M749" s="195" t="s">
        <v>411</v>
      </c>
      <c r="N749" s="195" t="s">
        <v>493</v>
      </c>
      <c r="O749" s="452">
        <v>0</v>
      </c>
      <c r="P749" s="195">
        <v>9349</v>
      </c>
      <c r="Q749" s="196">
        <v>2</v>
      </c>
      <c r="R749" s="195"/>
      <c r="S749" s="196">
        <v>20260101</v>
      </c>
      <c r="T749" s="196">
        <v>20260331</v>
      </c>
      <c r="U749" s="316">
        <v>73000.149999999994</v>
      </c>
      <c r="V749" s="197"/>
    </row>
    <row r="750" spans="2:22" s="194" customFormat="1">
      <c r="B750" s="195" t="s">
        <v>276</v>
      </c>
      <c r="C750" s="195" t="s">
        <v>2900</v>
      </c>
      <c r="D750" s="195">
        <v>100</v>
      </c>
      <c r="E750" s="195" t="s">
        <v>2963</v>
      </c>
      <c r="F750" s="195" t="s">
        <v>2964</v>
      </c>
      <c r="G750" s="195" t="s">
        <v>2965</v>
      </c>
      <c r="H750" s="196">
        <v>20214</v>
      </c>
      <c r="I750" s="538">
        <v>480</v>
      </c>
      <c r="J750" s="449">
        <v>83101</v>
      </c>
      <c r="K750" s="450">
        <v>1001</v>
      </c>
      <c r="L750" s="451" t="s">
        <v>410</v>
      </c>
      <c r="M750" s="195" t="s">
        <v>411</v>
      </c>
      <c r="N750" s="195" t="s">
        <v>412</v>
      </c>
      <c r="O750" s="452">
        <v>0</v>
      </c>
      <c r="P750" s="195">
        <v>14088</v>
      </c>
      <c r="Q750" s="196">
        <v>2</v>
      </c>
      <c r="R750" s="195"/>
      <c r="S750" s="196">
        <v>20260101</v>
      </c>
      <c r="T750" s="196">
        <v>20260331</v>
      </c>
      <c r="U750" s="316">
        <v>138804.95000000001</v>
      </c>
      <c r="V750" s="197"/>
    </row>
    <row r="751" spans="2:22" s="194" customFormat="1">
      <c r="B751" s="583" t="s">
        <v>276</v>
      </c>
      <c r="C751" s="583" t="s">
        <v>2900</v>
      </c>
      <c r="D751" s="583">
        <v>100</v>
      </c>
      <c r="E751" s="583" t="s">
        <v>2966</v>
      </c>
      <c r="F751" s="583" t="s">
        <v>2967</v>
      </c>
      <c r="G751" s="583" t="s">
        <v>2968</v>
      </c>
      <c r="H751" s="539" t="s">
        <v>3075</v>
      </c>
      <c r="I751" s="473">
        <v>222</v>
      </c>
      <c r="J751" s="584">
        <v>30102</v>
      </c>
      <c r="K751" s="585">
        <v>1003</v>
      </c>
      <c r="L751" s="586" t="s">
        <v>410</v>
      </c>
      <c r="M751" s="583" t="s">
        <v>411</v>
      </c>
      <c r="N751" s="583" t="s">
        <v>1027</v>
      </c>
      <c r="O751" s="473">
        <v>222</v>
      </c>
      <c r="P751" s="583">
        <v>0</v>
      </c>
      <c r="Q751" s="539">
        <v>3</v>
      </c>
      <c r="R751" s="583"/>
      <c r="S751" s="196">
        <v>20260101</v>
      </c>
      <c r="T751" s="196">
        <v>20260331</v>
      </c>
      <c r="U751" s="315">
        <v>42820.909999999996</v>
      </c>
      <c r="V751" s="587"/>
    </row>
    <row r="752" spans="2:22" s="194" customFormat="1">
      <c r="B752" s="195" t="s">
        <v>276</v>
      </c>
      <c r="C752" s="195" t="s">
        <v>2900</v>
      </c>
      <c r="D752" s="195">
        <v>100</v>
      </c>
      <c r="E752" s="195" t="s">
        <v>2969</v>
      </c>
      <c r="F752" s="195" t="s">
        <v>2970</v>
      </c>
      <c r="G752" s="195" t="s">
        <v>2971</v>
      </c>
      <c r="H752" s="196" t="s">
        <v>3075</v>
      </c>
      <c r="I752" s="463">
        <v>240</v>
      </c>
      <c r="J752" s="449">
        <v>30102</v>
      </c>
      <c r="K752" s="450">
        <v>1003</v>
      </c>
      <c r="L752" s="451" t="s">
        <v>410</v>
      </c>
      <c r="M752" s="195" t="s">
        <v>411</v>
      </c>
      <c r="N752" s="195" t="s">
        <v>1027</v>
      </c>
      <c r="O752" s="463">
        <v>240</v>
      </c>
      <c r="P752" s="195">
        <v>0</v>
      </c>
      <c r="Q752" s="196">
        <v>3</v>
      </c>
      <c r="R752" s="195"/>
      <c r="S752" s="196">
        <v>20260101</v>
      </c>
      <c r="T752" s="196">
        <v>20260331</v>
      </c>
      <c r="U752" s="254">
        <v>46292.87999999999</v>
      </c>
      <c r="V752" s="197"/>
    </row>
    <row r="753" spans="2:22" s="194" customFormat="1">
      <c r="B753" s="195" t="s">
        <v>276</v>
      </c>
      <c r="C753" s="195" t="s">
        <v>2900</v>
      </c>
      <c r="D753" s="195">
        <v>100</v>
      </c>
      <c r="E753" s="195" t="s">
        <v>2972</v>
      </c>
      <c r="F753" s="195" t="s">
        <v>2973</v>
      </c>
      <c r="G753" s="195" t="s">
        <v>2974</v>
      </c>
      <c r="H753" s="196" t="s">
        <v>3075</v>
      </c>
      <c r="I753" s="463">
        <v>240</v>
      </c>
      <c r="J753" s="449">
        <v>30102</v>
      </c>
      <c r="K753" s="450">
        <v>1003</v>
      </c>
      <c r="L753" s="451" t="s">
        <v>410</v>
      </c>
      <c r="M753" s="195" t="s">
        <v>411</v>
      </c>
      <c r="N753" s="195" t="s">
        <v>1027</v>
      </c>
      <c r="O753" s="463">
        <v>240</v>
      </c>
      <c r="P753" s="195">
        <v>0</v>
      </c>
      <c r="Q753" s="196">
        <v>3</v>
      </c>
      <c r="R753" s="195"/>
      <c r="S753" s="196">
        <v>20260101</v>
      </c>
      <c r="T753" s="196">
        <v>20260331</v>
      </c>
      <c r="U753" s="254">
        <v>46292.89</v>
      </c>
      <c r="V753" s="197"/>
    </row>
    <row r="754" spans="2:22" s="194" customFormat="1">
      <c r="B754" s="195" t="s">
        <v>276</v>
      </c>
      <c r="C754" s="195" t="s">
        <v>2900</v>
      </c>
      <c r="D754" s="195">
        <v>100</v>
      </c>
      <c r="E754" s="10" t="s">
        <v>2975</v>
      </c>
      <c r="F754" s="570" t="s">
        <v>2976</v>
      </c>
      <c r="G754" s="577" t="s">
        <v>2977</v>
      </c>
      <c r="H754" s="196" t="s">
        <v>972</v>
      </c>
      <c r="I754" s="463">
        <v>60</v>
      </c>
      <c r="J754" s="449">
        <v>30102</v>
      </c>
      <c r="K754" s="450">
        <v>1003</v>
      </c>
      <c r="L754" s="451" t="s">
        <v>410</v>
      </c>
      <c r="M754" s="195" t="s">
        <v>411</v>
      </c>
      <c r="N754" s="195" t="s">
        <v>1291</v>
      </c>
      <c r="O754" s="463">
        <v>60</v>
      </c>
      <c r="P754" s="195">
        <v>0</v>
      </c>
      <c r="Q754" s="196">
        <v>3</v>
      </c>
      <c r="R754" s="195"/>
      <c r="S754" s="196">
        <v>20260101</v>
      </c>
      <c r="T754" s="196">
        <v>20260331</v>
      </c>
      <c r="U754" s="254">
        <v>9072.75</v>
      </c>
      <c r="V754" s="197"/>
    </row>
    <row r="755" spans="2:22" s="194" customFormat="1">
      <c r="B755" s="195" t="s">
        <v>276</v>
      </c>
      <c r="C755" s="195" t="s">
        <v>2900</v>
      </c>
      <c r="D755" s="195">
        <v>100</v>
      </c>
      <c r="E755" s="195" t="s">
        <v>2978</v>
      </c>
      <c r="F755" s="195" t="s">
        <v>2979</v>
      </c>
      <c r="G755" s="195" t="s">
        <v>2980</v>
      </c>
      <c r="H755" s="196" t="s">
        <v>3075</v>
      </c>
      <c r="I755" s="463">
        <v>180</v>
      </c>
      <c r="J755" s="449">
        <v>30102</v>
      </c>
      <c r="K755" s="450">
        <v>1003</v>
      </c>
      <c r="L755" s="451" t="s">
        <v>410</v>
      </c>
      <c r="M755" s="195" t="s">
        <v>411</v>
      </c>
      <c r="N755" s="195" t="s">
        <v>1027</v>
      </c>
      <c r="O755" s="463">
        <v>180</v>
      </c>
      <c r="P755" s="195">
        <v>0</v>
      </c>
      <c r="Q755" s="196">
        <v>3</v>
      </c>
      <c r="R755" s="195"/>
      <c r="S755" s="196">
        <v>20260101</v>
      </c>
      <c r="T755" s="196">
        <v>20260331</v>
      </c>
      <c r="U755" s="254">
        <v>34719.659999999996</v>
      </c>
      <c r="V755" s="197"/>
    </row>
    <row r="756" spans="2:22" s="194" customFormat="1">
      <c r="B756" s="195" t="s">
        <v>276</v>
      </c>
      <c r="C756" s="195" t="s">
        <v>2900</v>
      </c>
      <c r="D756" s="195">
        <v>100</v>
      </c>
      <c r="E756" s="195" t="s">
        <v>2981</v>
      </c>
      <c r="F756" s="195" t="s">
        <v>2982</v>
      </c>
      <c r="G756" s="195" t="s">
        <v>2983</v>
      </c>
      <c r="H756" s="196" t="s">
        <v>3075</v>
      </c>
      <c r="I756" s="463">
        <v>240</v>
      </c>
      <c r="J756" s="449">
        <v>30102</v>
      </c>
      <c r="K756" s="450">
        <v>1003</v>
      </c>
      <c r="L756" s="451" t="s">
        <v>410</v>
      </c>
      <c r="M756" s="195" t="s">
        <v>411</v>
      </c>
      <c r="N756" s="195" t="s">
        <v>1027</v>
      </c>
      <c r="O756" s="463">
        <v>240</v>
      </c>
      <c r="P756" s="195">
        <v>0</v>
      </c>
      <c r="Q756" s="196">
        <v>3</v>
      </c>
      <c r="R756" s="195"/>
      <c r="S756" s="196">
        <v>20260101</v>
      </c>
      <c r="T756" s="196">
        <v>20260331</v>
      </c>
      <c r="U756" s="254">
        <v>46292.87999999999</v>
      </c>
      <c r="V756" s="197"/>
    </row>
    <row r="757" spans="2:22" s="194" customFormat="1">
      <c r="B757" s="195" t="s">
        <v>276</v>
      </c>
      <c r="C757" s="195" t="s">
        <v>2900</v>
      </c>
      <c r="D757" s="195">
        <v>100</v>
      </c>
      <c r="E757" s="195" t="s">
        <v>2984</v>
      </c>
      <c r="F757" s="195" t="s">
        <v>2985</v>
      </c>
      <c r="G757" s="195" t="s">
        <v>2986</v>
      </c>
      <c r="H757" s="196" t="s">
        <v>973</v>
      </c>
      <c r="I757" s="316">
        <v>240</v>
      </c>
      <c r="J757" s="449">
        <v>30102</v>
      </c>
      <c r="K757" s="450">
        <v>1003</v>
      </c>
      <c r="L757" s="451" t="s">
        <v>410</v>
      </c>
      <c r="M757" s="195" t="s">
        <v>411</v>
      </c>
      <c r="N757" s="195" t="s">
        <v>1292</v>
      </c>
      <c r="O757" s="316">
        <v>240</v>
      </c>
      <c r="P757" s="195">
        <v>0</v>
      </c>
      <c r="Q757" s="196">
        <v>3</v>
      </c>
      <c r="R757" s="195"/>
      <c r="S757" s="196">
        <v>20260101</v>
      </c>
      <c r="T757" s="196">
        <v>20260331</v>
      </c>
      <c r="U757" s="254">
        <v>40803</v>
      </c>
      <c r="V757" s="197"/>
    </row>
    <row r="758" spans="2:22" s="194" customFormat="1">
      <c r="B758" s="195" t="s">
        <v>276</v>
      </c>
      <c r="C758" s="195" t="s">
        <v>2900</v>
      </c>
      <c r="D758" s="195">
        <v>100</v>
      </c>
      <c r="E758" s="195" t="s">
        <v>2987</v>
      </c>
      <c r="F758" s="195" t="s">
        <v>2988</v>
      </c>
      <c r="G758" s="195" t="s">
        <v>2989</v>
      </c>
      <c r="H758" s="196" t="s">
        <v>3075</v>
      </c>
      <c r="I758" s="463">
        <v>240</v>
      </c>
      <c r="J758" s="449">
        <v>30102</v>
      </c>
      <c r="K758" s="450">
        <v>1003</v>
      </c>
      <c r="L758" s="451" t="s">
        <v>410</v>
      </c>
      <c r="M758" s="195" t="s">
        <v>411</v>
      </c>
      <c r="N758" s="195" t="s">
        <v>1027</v>
      </c>
      <c r="O758" s="463">
        <v>240</v>
      </c>
      <c r="P758" s="195">
        <v>0</v>
      </c>
      <c r="Q758" s="196">
        <v>3</v>
      </c>
      <c r="R758" s="195"/>
      <c r="S758" s="196">
        <v>20260101</v>
      </c>
      <c r="T758" s="196">
        <v>20260331</v>
      </c>
      <c r="U758" s="254">
        <v>46292.889999999992</v>
      </c>
      <c r="V758" s="197"/>
    </row>
    <row r="759" spans="2:22" s="194" customFormat="1">
      <c r="B759" s="195" t="s">
        <v>276</v>
      </c>
      <c r="C759" s="195" t="s">
        <v>2900</v>
      </c>
      <c r="D759" s="195">
        <v>100</v>
      </c>
      <c r="E759" s="195" t="s">
        <v>2990</v>
      </c>
      <c r="F759" s="195" t="s">
        <v>2991</v>
      </c>
      <c r="G759" s="195" t="s">
        <v>2992</v>
      </c>
      <c r="H759" s="196" t="s">
        <v>973</v>
      </c>
      <c r="I759" s="463">
        <v>240</v>
      </c>
      <c r="J759" s="449">
        <v>30102</v>
      </c>
      <c r="K759" s="450">
        <v>1003</v>
      </c>
      <c r="L759" s="451" t="s">
        <v>410</v>
      </c>
      <c r="M759" s="195" t="s">
        <v>411</v>
      </c>
      <c r="N759" s="195" t="s">
        <v>1292</v>
      </c>
      <c r="O759" s="463">
        <v>240</v>
      </c>
      <c r="P759" s="195">
        <v>0</v>
      </c>
      <c r="Q759" s="196">
        <v>3</v>
      </c>
      <c r="R759" s="195"/>
      <c r="S759" s="196">
        <v>20260101</v>
      </c>
      <c r="T759" s="196">
        <v>20260331</v>
      </c>
      <c r="U759" s="254">
        <v>40803</v>
      </c>
      <c r="V759" s="197"/>
    </row>
    <row r="760" spans="2:22" s="194" customFormat="1">
      <c r="B760" s="195" t="s">
        <v>276</v>
      </c>
      <c r="C760" s="195" t="s">
        <v>2900</v>
      </c>
      <c r="D760" s="195">
        <v>100</v>
      </c>
      <c r="E760" s="195" t="s">
        <v>2993</v>
      </c>
      <c r="F760" s="195" t="s">
        <v>2994</v>
      </c>
      <c r="G760" s="195" t="s">
        <v>2995</v>
      </c>
      <c r="H760" s="196" t="s">
        <v>3075</v>
      </c>
      <c r="I760" s="463">
        <v>240</v>
      </c>
      <c r="J760" s="449">
        <v>30102</v>
      </c>
      <c r="K760" s="450">
        <v>1003</v>
      </c>
      <c r="L760" s="451" t="s">
        <v>410</v>
      </c>
      <c r="M760" s="195" t="s">
        <v>411</v>
      </c>
      <c r="N760" s="195" t="s">
        <v>1027</v>
      </c>
      <c r="O760" s="463">
        <v>240</v>
      </c>
      <c r="P760" s="195">
        <v>0</v>
      </c>
      <c r="Q760" s="196">
        <v>3</v>
      </c>
      <c r="R760" s="195"/>
      <c r="S760" s="196">
        <v>20260101</v>
      </c>
      <c r="T760" s="196">
        <v>20260331</v>
      </c>
      <c r="U760" s="254">
        <v>46292.87999999999</v>
      </c>
      <c r="V760" s="197"/>
    </row>
    <row r="761" spans="2:22" s="194" customFormat="1">
      <c r="B761" s="195" t="s">
        <v>276</v>
      </c>
      <c r="C761" s="195" t="s">
        <v>2900</v>
      </c>
      <c r="D761" s="195">
        <v>100</v>
      </c>
      <c r="E761" s="195" t="s">
        <v>2996</v>
      </c>
      <c r="F761" s="195" t="s">
        <v>2997</v>
      </c>
      <c r="G761" s="195" t="s">
        <v>2998</v>
      </c>
      <c r="H761" s="196" t="s">
        <v>3075</v>
      </c>
      <c r="I761" s="463">
        <v>240</v>
      </c>
      <c r="J761" s="449">
        <v>30102</v>
      </c>
      <c r="K761" s="450">
        <v>1003</v>
      </c>
      <c r="L761" s="451" t="s">
        <v>410</v>
      </c>
      <c r="M761" s="195" t="s">
        <v>411</v>
      </c>
      <c r="N761" s="195" t="s">
        <v>1027</v>
      </c>
      <c r="O761" s="463">
        <v>240</v>
      </c>
      <c r="P761" s="195">
        <v>0</v>
      </c>
      <c r="Q761" s="196">
        <v>3</v>
      </c>
      <c r="R761" s="195"/>
      <c r="S761" s="196">
        <v>20260101</v>
      </c>
      <c r="T761" s="196">
        <v>20260331</v>
      </c>
      <c r="U761" s="254">
        <v>46292.87999999999</v>
      </c>
      <c r="V761" s="197"/>
    </row>
    <row r="762" spans="2:22" s="194" customFormat="1">
      <c r="B762" s="195" t="s">
        <v>276</v>
      </c>
      <c r="C762" s="195" t="s">
        <v>2900</v>
      </c>
      <c r="D762" s="195">
        <v>100</v>
      </c>
      <c r="E762" s="195" t="s">
        <v>2999</v>
      </c>
      <c r="F762" s="195" t="s">
        <v>3000</v>
      </c>
      <c r="G762" s="195" t="s">
        <v>3001</v>
      </c>
      <c r="H762" s="196" t="s">
        <v>3075</v>
      </c>
      <c r="I762" s="463">
        <v>240</v>
      </c>
      <c r="J762" s="449">
        <v>30102</v>
      </c>
      <c r="K762" s="450">
        <v>1003</v>
      </c>
      <c r="L762" s="451" t="s">
        <v>410</v>
      </c>
      <c r="M762" s="195" t="s">
        <v>411</v>
      </c>
      <c r="N762" s="195" t="s">
        <v>1027</v>
      </c>
      <c r="O762" s="463">
        <v>240</v>
      </c>
      <c r="P762" s="195">
        <v>0</v>
      </c>
      <c r="Q762" s="196">
        <v>3</v>
      </c>
      <c r="R762" s="195"/>
      <c r="S762" s="196">
        <v>20260101</v>
      </c>
      <c r="T762" s="196">
        <v>20260331</v>
      </c>
      <c r="U762" s="254">
        <v>46292.87999999999</v>
      </c>
      <c r="V762" s="197"/>
    </row>
    <row r="763" spans="2:22" s="194" customFormat="1">
      <c r="B763" s="195" t="s">
        <v>276</v>
      </c>
      <c r="C763" s="195" t="s">
        <v>2900</v>
      </c>
      <c r="D763" s="195">
        <v>100</v>
      </c>
      <c r="E763" s="195" t="s">
        <v>3002</v>
      </c>
      <c r="F763" s="195" t="s">
        <v>3003</v>
      </c>
      <c r="G763" s="195" t="s">
        <v>3004</v>
      </c>
      <c r="H763" s="196" t="s">
        <v>973</v>
      </c>
      <c r="I763" s="463">
        <v>240</v>
      </c>
      <c r="J763" s="449">
        <v>30102</v>
      </c>
      <c r="K763" s="450">
        <v>1003</v>
      </c>
      <c r="L763" s="451" t="s">
        <v>410</v>
      </c>
      <c r="M763" s="195" t="s">
        <v>411</v>
      </c>
      <c r="N763" s="195" t="s">
        <v>1291</v>
      </c>
      <c r="O763" s="463">
        <v>240</v>
      </c>
      <c r="P763" s="195">
        <v>0</v>
      </c>
      <c r="Q763" s="196">
        <v>3</v>
      </c>
      <c r="R763" s="195"/>
      <c r="S763" s="196">
        <v>20260101</v>
      </c>
      <c r="T763" s="196">
        <v>20260331</v>
      </c>
      <c r="U763" s="254">
        <v>42632.959999999992</v>
      </c>
      <c r="V763" s="197"/>
    </row>
    <row r="764" spans="2:22" s="194" customFormat="1">
      <c r="B764" s="195" t="s">
        <v>276</v>
      </c>
      <c r="C764" s="195" t="s">
        <v>2900</v>
      </c>
      <c r="D764" s="195">
        <v>100</v>
      </c>
      <c r="E764" s="570" t="s">
        <v>3005</v>
      </c>
      <c r="F764" s="570" t="s">
        <v>3006</v>
      </c>
      <c r="G764" s="588" t="s">
        <v>3007</v>
      </c>
      <c r="H764" s="196" t="s">
        <v>972</v>
      </c>
      <c r="I764" s="463">
        <v>120</v>
      </c>
      <c r="J764" s="449">
        <v>30102</v>
      </c>
      <c r="K764" s="450">
        <v>1003</v>
      </c>
      <c r="L764" s="451" t="s">
        <v>410</v>
      </c>
      <c r="M764" s="195" t="s">
        <v>411</v>
      </c>
      <c r="N764" s="195" t="s">
        <v>1291</v>
      </c>
      <c r="O764" s="463">
        <v>120</v>
      </c>
      <c r="P764" s="195">
        <v>0</v>
      </c>
      <c r="Q764" s="196">
        <v>3</v>
      </c>
      <c r="R764" s="195"/>
      <c r="S764" s="196">
        <v>20260101</v>
      </c>
      <c r="T764" s="196">
        <v>20260331</v>
      </c>
      <c r="U764" s="254">
        <v>18145.47</v>
      </c>
      <c r="V764" s="197"/>
    </row>
    <row r="765" spans="2:22" s="194" customFormat="1">
      <c r="B765" s="195" t="s">
        <v>276</v>
      </c>
      <c r="C765" s="195" t="s">
        <v>2900</v>
      </c>
      <c r="D765" s="195">
        <v>100</v>
      </c>
      <c r="E765" s="195" t="s">
        <v>3008</v>
      </c>
      <c r="F765" s="195" t="s">
        <v>3009</v>
      </c>
      <c r="G765" s="195" t="s">
        <v>3010</v>
      </c>
      <c r="H765" s="196" t="s">
        <v>3075</v>
      </c>
      <c r="I765" s="463">
        <v>240</v>
      </c>
      <c r="J765" s="449">
        <v>30102</v>
      </c>
      <c r="K765" s="450">
        <v>1003</v>
      </c>
      <c r="L765" s="451" t="s">
        <v>410</v>
      </c>
      <c r="M765" s="195" t="s">
        <v>411</v>
      </c>
      <c r="N765" s="195" t="s">
        <v>1027</v>
      </c>
      <c r="O765" s="463">
        <v>240</v>
      </c>
      <c r="P765" s="195">
        <v>0</v>
      </c>
      <c r="Q765" s="196">
        <v>3</v>
      </c>
      <c r="R765" s="195"/>
      <c r="S765" s="196">
        <v>20260101</v>
      </c>
      <c r="T765" s="196">
        <v>20260331</v>
      </c>
      <c r="U765" s="254">
        <v>46292.87999999999</v>
      </c>
      <c r="V765" s="197"/>
    </row>
    <row r="766" spans="2:22" s="194" customFormat="1">
      <c r="B766" s="195" t="s">
        <v>276</v>
      </c>
      <c r="C766" s="195" t="s">
        <v>2900</v>
      </c>
      <c r="D766" s="195">
        <v>100</v>
      </c>
      <c r="E766" s="195" t="s">
        <v>3011</v>
      </c>
      <c r="F766" s="195" t="s">
        <v>3012</v>
      </c>
      <c r="G766" s="195" t="s">
        <v>3013</v>
      </c>
      <c r="H766" s="196" t="s">
        <v>3075</v>
      </c>
      <c r="I766" s="463">
        <v>240</v>
      </c>
      <c r="J766" s="449">
        <v>30102</v>
      </c>
      <c r="K766" s="450">
        <v>1003</v>
      </c>
      <c r="L766" s="451" t="s">
        <v>410</v>
      </c>
      <c r="M766" s="195" t="s">
        <v>411</v>
      </c>
      <c r="N766" s="195" t="s">
        <v>1027</v>
      </c>
      <c r="O766" s="463">
        <v>240</v>
      </c>
      <c r="P766" s="195">
        <v>0</v>
      </c>
      <c r="Q766" s="196">
        <v>3</v>
      </c>
      <c r="R766" s="195"/>
      <c r="S766" s="196">
        <v>20260101</v>
      </c>
      <c r="T766" s="196">
        <v>20260331</v>
      </c>
      <c r="U766" s="254">
        <v>46292.87999999999</v>
      </c>
      <c r="V766" s="197"/>
    </row>
    <row r="767" spans="2:22" s="194" customFormat="1">
      <c r="B767" s="195" t="s">
        <v>276</v>
      </c>
      <c r="C767" s="195" t="s">
        <v>2900</v>
      </c>
      <c r="D767" s="195">
        <v>100</v>
      </c>
      <c r="E767" s="195" t="s">
        <v>3014</v>
      </c>
      <c r="F767" s="195" t="s">
        <v>3015</v>
      </c>
      <c r="G767" s="195" t="s">
        <v>3016</v>
      </c>
      <c r="H767" s="196" t="s">
        <v>3075</v>
      </c>
      <c r="I767" s="463">
        <v>240</v>
      </c>
      <c r="J767" s="449">
        <v>30102</v>
      </c>
      <c r="K767" s="450">
        <v>1003</v>
      </c>
      <c r="L767" s="451" t="s">
        <v>410</v>
      </c>
      <c r="M767" s="195" t="s">
        <v>411</v>
      </c>
      <c r="N767" s="195" t="s">
        <v>1027</v>
      </c>
      <c r="O767" s="463">
        <v>240</v>
      </c>
      <c r="P767" s="195">
        <v>0</v>
      </c>
      <c r="Q767" s="196">
        <v>3</v>
      </c>
      <c r="R767" s="195"/>
      <c r="S767" s="196">
        <v>20260101</v>
      </c>
      <c r="T767" s="196">
        <v>20260331</v>
      </c>
      <c r="U767" s="254">
        <v>46292.87999999999</v>
      </c>
      <c r="V767" s="197"/>
    </row>
    <row r="768" spans="2:22" s="194" customFormat="1">
      <c r="B768" s="195" t="s">
        <v>276</v>
      </c>
      <c r="C768" s="195" t="s">
        <v>2900</v>
      </c>
      <c r="D768" s="195">
        <v>100</v>
      </c>
      <c r="E768" s="195" t="s">
        <v>3017</v>
      </c>
      <c r="F768" s="196" t="s">
        <v>3018</v>
      </c>
      <c r="G768" s="538" t="s">
        <v>3019</v>
      </c>
      <c r="H768" s="196" t="s">
        <v>3075</v>
      </c>
      <c r="I768" s="463">
        <v>40</v>
      </c>
      <c r="J768" s="449">
        <v>30102</v>
      </c>
      <c r="K768" s="450">
        <v>1003</v>
      </c>
      <c r="L768" s="451" t="s">
        <v>410</v>
      </c>
      <c r="M768" s="195" t="s">
        <v>411</v>
      </c>
      <c r="N768" s="195" t="s">
        <v>1027</v>
      </c>
      <c r="O768" s="463">
        <v>40</v>
      </c>
      <c r="P768" s="195">
        <v>0</v>
      </c>
      <c r="Q768" s="196">
        <v>3</v>
      </c>
      <c r="R768" s="195"/>
      <c r="S768" s="196">
        <v>20260101</v>
      </c>
      <c r="T768" s="196">
        <v>20260331</v>
      </c>
      <c r="U768" s="254">
        <v>7715.48</v>
      </c>
      <c r="V768" s="197"/>
    </row>
    <row r="769" spans="2:22" s="194" customFormat="1">
      <c r="B769" s="195" t="s">
        <v>276</v>
      </c>
      <c r="C769" s="195" t="s">
        <v>2900</v>
      </c>
      <c r="D769" s="195">
        <v>100</v>
      </c>
      <c r="E769" s="195" t="s">
        <v>3020</v>
      </c>
      <c r="F769" s="195" t="s">
        <v>3021</v>
      </c>
      <c r="G769" s="195" t="s">
        <v>3022</v>
      </c>
      <c r="H769" s="196" t="s">
        <v>3075</v>
      </c>
      <c r="I769" s="463">
        <v>240</v>
      </c>
      <c r="J769" s="449">
        <v>30102</v>
      </c>
      <c r="K769" s="450">
        <v>1003</v>
      </c>
      <c r="L769" s="451" t="s">
        <v>410</v>
      </c>
      <c r="M769" s="195" t="s">
        <v>411</v>
      </c>
      <c r="N769" s="195" t="s">
        <v>1027</v>
      </c>
      <c r="O769" s="463">
        <v>240</v>
      </c>
      <c r="P769" s="195">
        <v>0</v>
      </c>
      <c r="Q769" s="196">
        <v>3</v>
      </c>
      <c r="R769" s="195"/>
      <c r="S769" s="196">
        <v>20260101</v>
      </c>
      <c r="T769" s="196">
        <v>20260331</v>
      </c>
      <c r="U769" s="254">
        <v>46292.87999999999</v>
      </c>
      <c r="V769" s="197"/>
    </row>
    <row r="770" spans="2:22" s="194" customFormat="1">
      <c r="B770" s="195" t="s">
        <v>276</v>
      </c>
      <c r="C770" s="195" t="s">
        <v>2900</v>
      </c>
      <c r="D770" s="195">
        <v>100</v>
      </c>
      <c r="E770" s="195" t="s">
        <v>3023</v>
      </c>
      <c r="F770" s="195" t="s">
        <v>3024</v>
      </c>
      <c r="G770" s="195" t="s">
        <v>3025</v>
      </c>
      <c r="H770" s="196" t="s">
        <v>973</v>
      </c>
      <c r="I770" s="463">
        <v>240</v>
      </c>
      <c r="J770" s="449">
        <v>30102</v>
      </c>
      <c r="K770" s="450">
        <v>1003</v>
      </c>
      <c r="L770" s="451" t="s">
        <v>410</v>
      </c>
      <c r="M770" s="195" t="s">
        <v>411</v>
      </c>
      <c r="N770" s="195" t="s">
        <v>1291</v>
      </c>
      <c r="O770" s="463">
        <v>240</v>
      </c>
      <c r="P770" s="195">
        <v>0</v>
      </c>
      <c r="Q770" s="196">
        <v>3</v>
      </c>
      <c r="R770" s="195"/>
      <c r="S770" s="196">
        <v>20260101</v>
      </c>
      <c r="T770" s="196">
        <v>20260331</v>
      </c>
      <c r="U770" s="254">
        <v>44462.92</v>
      </c>
      <c r="V770" s="197"/>
    </row>
    <row r="771" spans="2:22" s="194" customFormat="1">
      <c r="B771" s="195" t="s">
        <v>276</v>
      </c>
      <c r="C771" s="195" t="s">
        <v>2900</v>
      </c>
      <c r="D771" s="195">
        <v>100</v>
      </c>
      <c r="E771" s="195" t="s">
        <v>3026</v>
      </c>
      <c r="F771" s="195" t="s">
        <v>3027</v>
      </c>
      <c r="G771" s="195" t="s">
        <v>3028</v>
      </c>
      <c r="H771" s="196" t="s">
        <v>3075</v>
      </c>
      <c r="I771" s="463">
        <v>240</v>
      </c>
      <c r="J771" s="449">
        <v>30102</v>
      </c>
      <c r="K771" s="450">
        <v>1003</v>
      </c>
      <c r="L771" s="451" t="s">
        <v>410</v>
      </c>
      <c r="M771" s="195" t="s">
        <v>411</v>
      </c>
      <c r="N771" s="195" t="s">
        <v>1027</v>
      </c>
      <c r="O771" s="463">
        <v>240</v>
      </c>
      <c r="P771" s="195">
        <v>0</v>
      </c>
      <c r="Q771" s="196">
        <v>3</v>
      </c>
      <c r="R771" s="195"/>
      <c r="S771" s="196">
        <v>20260101</v>
      </c>
      <c r="T771" s="196">
        <v>20260331</v>
      </c>
      <c r="U771" s="254">
        <v>46292.87999999999</v>
      </c>
      <c r="V771" s="197"/>
    </row>
    <row r="772" spans="2:22" s="194" customFormat="1">
      <c r="B772" s="195" t="s">
        <v>276</v>
      </c>
      <c r="C772" s="195" t="s">
        <v>2900</v>
      </c>
      <c r="D772" s="195">
        <v>100</v>
      </c>
      <c r="E772" s="195" t="s">
        <v>3029</v>
      </c>
      <c r="F772" s="195" t="s">
        <v>3030</v>
      </c>
      <c r="G772" s="195" t="s">
        <v>3031</v>
      </c>
      <c r="H772" s="196" t="s">
        <v>973</v>
      </c>
      <c r="I772" s="463">
        <v>240</v>
      </c>
      <c r="J772" s="449">
        <v>30102</v>
      </c>
      <c r="K772" s="450">
        <v>1003</v>
      </c>
      <c r="L772" s="451" t="s">
        <v>410</v>
      </c>
      <c r="M772" s="195" t="s">
        <v>411</v>
      </c>
      <c r="N772" s="195" t="s">
        <v>1292</v>
      </c>
      <c r="O772" s="463">
        <v>240</v>
      </c>
      <c r="P772" s="195">
        <v>0</v>
      </c>
      <c r="Q772" s="196">
        <v>3</v>
      </c>
      <c r="R772" s="195"/>
      <c r="S772" s="196">
        <v>20260101</v>
      </c>
      <c r="T772" s="196">
        <v>20260331</v>
      </c>
      <c r="U772" s="254">
        <v>40803</v>
      </c>
      <c r="V772" s="197"/>
    </row>
    <row r="773" spans="2:22" s="194" customFormat="1">
      <c r="B773" s="195" t="s">
        <v>276</v>
      </c>
      <c r="C773" s="195" t="s">
        <v>2900</v>
      </c>
      <c r="D773" s="195">
        <v>100</v>
      </c>
      <c r="E773" s="195" t="s">
        <v>3032</v>
      </c>
      <c r="F773" s="195" t="s">
        <v>3033</v>
      </c>
      <c r="G773" s="195" t="s">
        <v>3034</v>
      </c>
      <c r="H773" s="196" t="s">
        <v>3075</v>
      </c>
      <c r="I773" s="463">
        <v>240</v>
      </c>
      <c r="J773" s="449">
        <v>30102</v>
      </c>
      <c r="K773" s="450">
        <v>1003</v>
      </c>
      <c r="L773" s="451" t="s">
        <v>410</v>
      </c>
      <c r="M773" s="195" t="s">
        <v>411</v>
      </c>
      <c r="N773" s="195" t="s">
        <v>1027</v>
      </c>
      <c r="O773" s="463">
        <v>240</v>
      </c>
      <c r="P773" s="195">
        <v>0</v>
      </c>
      <c r="Q773" s="196">
        <v>3</v>
      </c>
      <c r="R773" s="195"/>
      <c r="S773" s="196">
        <v>20260101</v>
      </c>
      <c r="T773" s="196">
        <v>20260331</v>
      </c>
      <c r="U773" s="254">
        <v>46292.87999999999</v>
      </c>
      <c r="V773" s="197"/>
    </row>
    <row r="774" spans="2:22" s="194" customFormat="1">
      <c r="B774" s="195" t="s">
        <v>276</v>
      </c>
      <c r="C774" s="195" t="s">
        <v>2900</v>
      </c>
      <c r="D774" s="195">
        <v>100</v>
      </c>
      <c r="E774" s="195" t="s">
        <v>3035</v>
      </c>
      <c r="F774" s="195" t="s">
        <v>3036</v>
      </c>
      <c r="G774" s="195" t="s">
        <v>3037</v>
      </c>
      <c r="H774" s="196" t="s">
        <v>972</v>
      </c>
      <c r="I774" s="463">
        <v>240</v>
      </c>
      <c r="J774" s="449">
        <v>30102</v>
      </c>
      <c r="K774" s="450">
        <v>1003</v>
      </c>
      <c r="L774" s="451" t="s">
        <v>410</v>
      </c>
      <c r="M774" s="195" t="s">
        <v>411</v>
      </c>
      <c r="N774" s="195" t="s">
        <v>1291</v>
      </c>
      <c r="O774" s="463">
        <v>240</v>
      </c>
      <c r="P774" s="195">
        <v>0</v>
      </c>
      <c r="Q774" s="196">
        <v>3</v>
      </c>
      <c r="R774" s="195"/>
      <c r="S774" s="196">
        <v>20260101</v>
      </c>
      <c r="T774" s="196">
        <v>20260331</v>
      </c>
      <c r="U774" s="254">
        <v>36290.939999999995</v>
      </c>
      <c r="V774" s="197"/>
    </row>
    <row r="775" spans="2:22" s="194" customFormat="1">
      <c r="B775" s="195" t="s">
        <v>276</v>
      </c>
      <c r="C775" s="195" t="s">
        <v>2900</v>
      </c>
      <c r="D775" s="195">
        <v>100</v>
      </c>
      <c r="E775" s="195" t="s">
        <v>3038</v>
      </c>
      <c r="F775" s="195" t="s">
        <v>3039</v>
      </c>
      <c r="G775" s="195" t="s">
        <v>3040</v>
      </c>
      <c r="H775" s="196" t="s">
        <v>3075</v>
      </c>
      <c r="I775" s="463">
        <v>234</v>
      </c>
      <c r="J775" s="449">
        <v>30102</v>
      </c>
      <c r="K775" s="450">
        <v>1003</v>
      </c>
      <c r="L775" s="451" t="s">
        <v>410</v>
      </c>
      <c r="M775" s="195" t="s">
        <v>411</v>
      </c>
      <c r="N775" s="195" t="s">
        <v>1027</v>
      </c>
      <c r="O775" s="463">
        <v>234</v>
      </c>
      <c r="P775" s="195">
        <v>0</v>
      </c>
      <c r="Q775" s="196">
        <v>3</v>
      </c>
      <c r="R775" s="195"/>
      <c r="S775" s="196">
        <v>20260101</v>
      </c>
      <c r="T775" s="196">
        <v>20260331</v>
      </c>
      <c r="U775" s="254">
        <v>45135.539999999994</v>
      </c>
      <c r="V775" s="197"/>
    </row>
    <row r="776" spans="2:22" s="194" customFormat="1">
      <c r="B776" s="195" t="s">
        <v>276</v>
      </c>
      <c r="C776" s="195" t="s">
        <v>2900</v>
      </c>
      <c r="D776" s="195">
        <v>100</v>
      </c>
      <c r="E776" s="195" t="s">
        <v>3041</v>
      </c>
      <c r="F776" s="195" t="s">
        <v>3042</v>
      </c>
      <c r="G776" s="195" t="s">
        <v>3043</v>
      </c>
      <c r="H776" s="196" t="s">
        <v>3075</v>
      </c>
      <c r="I776" s="463">
        <v>240</v>
      </c>
      <c r="J776" s="449">
        <v>30102</v>
      </c>
      <c r="K776" s="450">
        <v>1003</v>
      </c>
      <c r="L776" s="451" t="s">
        <v>410</v>
      </c>
      <c r="M776" s="195" t="s">
        <v>411</v>
      </c>
      <c r="N776" s="195" t="s">
        <v>1027</v>
      </c>
      <c r="O776" s="463">
        <v>240</v>
      </c>
      <c r="P776" s="195">
        <v>0</v>
      </c>
      <c r="Q776" s="196">
        <v>3</v>
      </c>
      <c r="R776" s="195"/>
      <c r="S776" s="196">
        <v>20260101</v>
      </c>
      <c r="T776" s="196">
        <v>20260331</v>
      </c>
      <c r="U776" s="254">
        <v>46292.87999999999</v>
      </c>
      <c r="V776" s="197"/>
    </row>
    <row r="777" spans="2:22" s="194" customFormat="1">
      <c r="B777" s="195" t="s">
        <v>276</v>
      </c>
      <c r="C777" s="195" t="s">
        <v>2900</v>
      </c>
      <c r="D777" s="195">
        <v>100</v>
      </c>
      <c r="E777" s="254" t="s">
        <v>3044</v>
      </c>
      <c r="F777" s="570" t="s">
        <v>3045</v>
      </c>
      <c r="G777" s="342" t="s">
        <v>3046</v>
      </c>
      <c r="H777" s="196" t="s">
        <v>972</v>
      </c>
      <c r="I777" s="463">
        <v>80</v>
      </c>
      <c r="J777" s="449">
        <v>30102</v>
      </c>
      <c r="K777" s="450">
        <v>1003</v>
      </c>
      <c r="L777" s="451" t="s">
        <v>410</v>
      </c>
      <c r="M777" s="195" t="s">
        <v>411</v>
      </c>
      <c r="N777" s="195" t="s">
        <v>1291</v>
      </c>
      <c r="O777" s="463">
        <v>80</v>
      </c>
      <c r="P777" s="195">
        <v>0</v>
      </c>
      <c r="Q777" s="196">
        <v>3</v>
      </c>
      <c r="R777" s="195"/>
      <c r="S777" s="196">
        <v>20260101</v>
      </c>
      <c r="T777" s="196">
        <v>20260331</v>
      </c>
      <c r="U777" s="254">
        <v>12096.98</v>
      </c>
      <c r="V777" s="197"/>
    </row>
    <row r="778" spans="2:22" s="194" customFormat="1">
      <c r="B778" s="195" t="s">
        <v>276</v>
      </c>
      <c r="C778" s="195" t="s">
        <v>2900</v>
      </c>
      <c r="D778" s="195">
        <v>100</v>
      </c>
      <c r="E778" s="195" t="s">
        <v>3047</v>
      </c>
      <c r="F778" s="195" t="s">
        <v>3048</v>
      </c>
      <c r="G778" s="195" t="s">
        <v>3049</v>
      </c>
      <c r="H778" s="196" t="s">
        <v>972</v>
      </c>
      <c r="I778" s="463">
        <v>240</v>
      </c>
      <c r="J778" s="449">
        <v>30102</v>
      </c>
      <c r="K778" s="450">
        <v>1003</v>
      </c>
      <c r="L778" s="451" t="s">
        <v>410</v>
      </c>
      <c r="M778" s="195" t="s">
        <v>411</v>
      </c>
      <c r="N778" s="195" t="s">
        <v>1291</v>
      </c>
      <c r="O778" s="463">
        <v>240</v>
      </c>
      <c r="P778" s="195">
        <v>0</v>
      </c>
      <c r="Q778" s="196">
        <v>3</v>
      </c>
      <c r="R778" s="195"/>
      <c r="S778" s="196">
        <v>20260101</v>
      </c>
      <c r="T778" s="196">
        <v>20260331</v>
      </c>
      <c r="U778" s="254">
        <v>36290.939999999995</v>
      </c>
      <c r="V778" s="197"/>
    </row>
    <row r="779" spans="2:22" s="194" customFormat="1">
      <c r="B779" s="195" t="s">
        <v>276</v>
      </c>
      <c r="C779" s="195" t="s">
        <v>2900</v>
      </c>
      <c r="D779" s="195">
        <v>100</v>
      </c>
      <c r="E779" s="195" t="s">
        <v>3050</v>
      </c>
      <c r="F779" s="195" t="s">
        <v>3051</v>
      </c>
      <c r="G779" s="195" t="s">
        <v>3052</v>
      </c>
      <c r="H779" s="196" t="s">
        <v>973</v>
      </c>
      <c r="I779" s="463">
        <v>240</v>
      </c>
      <c r="J779" s="449">
        <v>30102</v>
      </c>
      <c r="K779" s="450">
        <v>1003</v>
      </c>
      <c r="L779" s="451" t="s">
        <v>410</v>
      </c>
      <c r="M779" s="195" t="s">
        <v>411</v>
      </c>
      <c r="N779" s="195" t="s">
        <v>1292</v>
      </c>
      <c r="O779" s="463">
        <v>240</v>
      </c>
      <c r="P779" s="195">
        <v>0</v>
      </c>
      <c r="Q779" s="196">
        <v>3</v>
      </c>
      <c r="R779" s="195"/>
      <c r="S779" s="196">
        <v>20260101</v>
      </c>
      <c r="T779" s="196">
        <v>20260331</v>
      </c>
      <c r="U779" s="254">
        <v>40803</v>
      </c>
      <c r="V779" s="197"/>
    </row>
    <row r="780" spans="2:22" s="194" customFormat="1">
      <c r="B780" s="195" t="s">
        <v>276</v>
      </c>
      <c r="C780" s="195" t="s">
        <v>2900</v>
      </c>
      <c r="D780" s="195">
        <v>100</v>
      </c>
      <c r="E780" s="195" t="s">
        <v>3053</v>
      </c>
      <c r="F780" s="195" t="s">
        <v>3054</v>
      </c>
      <c r="G780" s="195" t="s">
        <v>3055</v>
      </c>
      <c r="H780" s="196" t="s">
        <v>973</v>
      </c>
      <c r="I780" s="463">
        <v>240</v>
      </c>
      <c r="J780" s="449">
        <v>30102</v>
      </c>
      <c r="K780" s="450">
        <v>1003</v>
      </c>
      <c r="L780" s="451" t="s">
        <v>410</v>
      </c>
      <c r="M780" s="195" t="s">
        <v>411</v>
      </c>
      <c r="N780" s="195" t="s">
        <v>1292</v>
      </c>
      <c r="O780" s="463">
        <v>240</v>
      </c>
      <c r="P780" s="195">
        <v>0</v>
      </c>
      <c r="Q780" s="196">
        <v>3</v>
      </c>
      <c r="R780" s="195"/>
      <c r="S780" s="196">
        <v>20260101</v>
      </c>
      <c r="T780" s="196">
        <v>20260331</v>
      </c>
      <c r="U780" s="254">
        <v>40803</v>
      </c>
      <c r="V780" s="197"/>
    </row>
    <row r="781" spans="2:22" s="194" customFormat="1">
      <c r="B781" s="195" t="s">
        <v>276</v>
      </c>
      <c r="C781" s="195" t="s">
        <v>2900</v>
      </c>
      <c r="D781" s="195">
        <v>100</v>
      </c>
      <c r="E781" s="195" t="s">
        <v>3056</v>
      </c>
      <c r="F781" s="195" t="s">
        <v>3057</v>
      </c>
      <c r="G781" s="195" t="s">
        <v>3058</v>
      </c>
      <c r="H781" s="196" t="s">
        <v>972</v>
      </c>
      <c r="I781" s="463">
        <v>240</v>
      </c>
      <c r="J781" s="449">
        <v>30102</v>
      </c>
      <c r="K781" s="450">
        <v>1003</v>
      </c>
      <c r="L781" s="451" t="s">
        <v>410</v>
      </c>
      <c r="M781" s="195" t="s">
        <v>411</v>
      </c>
      <c r="N781" s="195" t="s">
        <v>1291</v>
      </c>
      <c r="O781" s="463">
        <v>240</v>
      </c>
      <c r="P781" s="195">
        <v>0</v>
      </c>
      <c r="Q781" s="196">
        <v>3</v>
      </c>
      <c r="R781" s="195"/>
      <c r="S781" s="196">
        <v>20260101</v>
      </c>
      <c r="T781" s="196">
        <v>20260331</v>
      </c>
      <c r="U781" s="254">
        <v>36290.93</v>
      </c>
      <c r="V781" s="197"/>
    </row>
    <row r="782" spans="2:22" s="194" customFormat="1">
      <c r="B782" s="195" t="s">
        <v>276</v>
      </c>
      <c r="C782" s="195" t="s">
        <v>2900</v>
      </c>
      <c r="D782" s="195">
        <v>100</v>
      </c>
      <c r="E782" s="195" t="s">
        <v>3059</v>
      </c>
      <c r="F782" s="195" t="s">
        <v>3060</v>
      </c>
      <c r="G782" s="195" t="s">
        <v>3061</v>
      </c>
      <c r="H782" s="196" t="s">
        <v>3075</v>
      </c>
      <c r="I782" s="463">
        <v>240</v>
      </c>
      <c r="J782" s="449">
        <v>30102</v>
      </c>
      <c r="K782" s="450">
        <v>1003</v>
      </c>
      <c r="L782" s="451" t="s">
        <v>410</v>
      </c>
      <c r="M782" s="195" t="s">
        <v>411</v>
      </c>
      <c r="N782" s="195" t="s">
        <v>1027</v>
      </c>
      <c r="O782" s="463">
        <v>240</v>
      </c>
      <c r="P782" s="195">
        <v>0</v>
      </c>
      <c r="Q782" s="196">
        <v>3</v>
      </c>
      <c r="R782" s="195"/>
      <c r="S782" s="196">
        <v>20260101</v>
      </c>
      <c r="T782" s="196">
        <v>20260331</v>
      </c>
      <c r="U782" s="254">
        <v>46292.87999999999</v>
      </c>
      <c r="V782" s="197"/>
    </row>
    <row r="783" spans="2:22" s="194" customFormat="1">
      <c r="B783" s="195" t="s">
        <v>276</v>
      </c>
      <c r="C783" s="195" t="s">
        <v>2900</v>
      </c>
      <c r="D783" s="195">
        <v>100</v>
      </c>
      <c r="E783" s="195" t="s">
        <v>3062</v>
      </c>
      <c r="F783" s="195" t="s">
        <v>3063</v>
      </c>
      <c r="G783" s="195" t="s">
        <v>3064</v>
      </c>
      <c r="H783" s="196" t="s">
        <v>3075</v>
      </c>
      <c r="I783" s="463">
        <v>120</v>
      </c>
      <c r="J783" s="449">
        <v>30102</v>
      </c>
      <c r="K783" s="450">
        <v>1003</v>
      </c>
      <c r="L783" s="451" t="s">
        <v>410</v>
      </c>
      <c r="M783" s="195" t="s">
        <v>411</v>
      </c>
      <c r="N783" s="195" t="s">
        <v>1027</v>
      </c>
      <c r="O783" s="463">
        <v>120</v>
      </c>
      <c r="P783" s="195">
        <v>0</v>
      </c>
      <c r="Q783" s="196">
        <v>3</v>
      </c>
      <c r="R783" s="195"/>
      <c r="S783" s="196">
        <v>20260101</v>
      </c>
      <c r="T783" s="196">
        <v>20260331</v>
      </c>
      <c r="U783" s="254">
        <v>23146.439999999995</v>
      </c>
      <c r="V783" s="197"/>
    </row>
    <row r="784" spans="2:22" s="194" customFormat="1">
      <c r="B784" s="195" t="s">
        <v>276</v>
      </c>
      <c r="C784" s="195" t="s">
        <v>2900</v>
      </c>
      <c r="D784" s="195">
        <v>100</v>
      </c>
      <c r="E784" s="195" t="s">
        <v>3065</v>
      </c>
      <c r="F784" s="195" t="s">
        <v>3066</v>
      </c>
      <c r="G784" s="195" t="s">
        <v>3067</v>
      </c>
      <c r="H784" s="196" t="s">
        <v>3075</v>
      </c>
      <c r="I784" s="463">
        <v>40</v>
      </c>
      <c r="J784" s="449">
        <v>30102</v>
      </c>
      <c r="K784" s="450">
        <v>1003</v>
      </c>
      <c r="L784" s="451" t="s">
        <v>410</v>
      </c>
      <c r="M784" s="195" t="s">
        <v>411</v>
      </c>
      <c r="N784" s="195" t="s">
        <v>1027</v>
      </c>
      <c r="O784" s="463">
        <v>40</v>
      </c>
      <c r="P784" s="195">
        <v>0</v>
      </c>
      <c r="Q784" s="196">
        <v>3</v>
      </c>
      <c r="R784" s="195"/>
      <c r="S784" s="196">
        <v>20260101</v>
      </c>
      <c r="T784" s="196">
        <v>20260331</v>
      </c>
      <c r="U784" s="254">
        <v>7715.48</v>
      </c>
      <c r="V784" s="197"/>
    </row>
    <row r="785" spans="2:22" s="194" customFormat="1">
      <c r="B785" s="195" t="s">
        <v>276</v>
      </c>
      <c r="C785" s="195" t="s">
        <v>2900</v>
      </c>
      <c r="D785" s="195">
        <v>100</v>
      </c>
      <c r="E785" s="195" t="s">
        <v>3068</v>
      </c>
      <c r="F785" s="195" t="s">
        <v>3069</v>
      </c>
      <c r="G785" s="195" t="s">
        <v>3070</v>
      </c>
      <c r="H785" s="196" t="s">
        <v>973</v>
      </c>
      <c r="I785" s="580">
        <v>240</v>
      </c>
      <c r="J785" s="449">
        <v>30102</v>
      </c>
      <c r="K785" s="450">
        <v>1003</v>
      </c>
      <c r="L785" s="451" t="s">
        <v>410</v>
      </c>
      <c r="M785" s="195" t="s">
        <v>411</v>
      </c>
      <c r="N785" s="195" t="s">
        <v>1291</v>
      </c>
      <c r="O785" s="580">
        <v>240</v>
      </c>
      <c r="P785" s="195">
        <v>0</v>
      </c>
      <c r="Q785" s="196">
        <v>3</v>
      </c>
      <c r="R785" s="195"/>
      <c r="S785" s="196">
        <v>20260101</v>
      </c>
      <c r="T785" s="196">
        <v>20260331</v>
      </c>
      <c r="U785" s="254">
        <v>44462.92</v>
      </c>
      <c r="V785" s="197"/>
    </row>
    <row r="786" spans="2:22">
      <c r="B786" s="155"/>
      <c r="C786" s="155"/>
      <c r="D786" s="155"/>
      <c r="E786" s="151"/>
      <c r="F786" s="151"/>
      <c r="G786" s="152"/>
      <c r="H786" s="149"/>
      <c r="I786" s="155"/>
      <c r="J786" s="155"/>
      <c r="K786" s="155"/>
      <c r="L786" s="156"/>
      <c r="M786" s="151"/>
      <c r="N786" s="151"/>
      <c r="O786" s="151"/>
      <c r="P786" s="151"/>
      <c r="Q786" s="149"/>
      <c r="R786" s="151"/>
      <c r="S786" s="155"/>
      <c r="T786" s="155"/>
      <c r="U786" s="153"/>
      <c r="V786" s="154"/>
    </row>
    <row r="787" spans="2:22">
      <c r="B787" s="77"/>
      <c r="C787" s="78"/>
      <c r="D787" s="79"/>
      <c r="E787" s="78"/>
      <c r="F787" s="78"/>
      <c r="G787" s="80"/>
      <c r="H787" s="81"/>
      <c r="I787" s="79"/>
      <c r="J787" s="79"/>
      <c r="K787" s="79"/>
      <c r="L787" s="79"/>
      <c r="M787" s="79"/>
      <c r="N787" s="79"/>
      <c r="O787" s="79"/>
      <c r="P787" s="79"/>
      <c r="Q787" s="81"/>
      <c r="R787" s="79"/>
      <c r="S787" s="30"/>
      <c r="T787" s="30"/>
      <c r="U787" s="30"/>
      <c r="V787" s="82"/>
    </row>
    <row r="788" spans="2:22">
      <c r="B788" s="23" t="s">
        <v>68</v>
      </c>
      <c r="C788" s="78"/>
      <c r="E788" s="206">
        <v>771</v>
      </c>
      <c r="F788" s="78"/>
      <c r="G788" s="80"/>
      <c r="H788" s="81"/>
      <c r="I788" s="79"/>
      <c r="J788" s="79"/>
      <c r="K788" s="79"/>
      <c r="L788" s="79"/>
      <c r="N788" s="24" t="s">
        <v>69</v>
      </c>
      <c r="P788" s="206"/>
      <c r="Q788" s="81"/>
      <c r="R788" s="79"/>
      <c r="S788" s="634" t="s">
        <v>5</v>
      </c>
      <c r="T788" s="634"/>
      <c r="U788" s="202">
        <f>SUM(U15:U787)</f>
        <v>48052485.377999902</v>
      </c>
      <c r="V788" s="82"/>
    </row>
    <row r="789" spans="2:22">
      <c r="B789" s="77"/>
      <c r="C789" s="78"/>
      <c r="D789" s="79"/>
      <c r="E789" s="78"/>
      <c r="F789" s="78"/>
      <c r="G789" s="80"/>
      <c r="H789" s="81"/>
      <c r="I789" s="79"/>
      <c r="J789" s="79"/>
      <c r="K789" s="79"/>
      <c r="L789" s="79"/>
      <c r="M789" s="79"/>
      <c r="N789" s="79"/>
      <c r="O789" s="79"/>
      <c r="P789" s="79"/>
      <c r="Q789" s="81"/>
      <c r="R789" s="79"/>
      <c r="S789" s="30"/>
      <c r="T789" s="30"/>
      <c r="U789" s="30"/>
      <c r="V789" s="82"/>
    </row>
    <row r="790" spans="2:22">
      <c r="B790" s="77"/>
      <c r="C790" s="78"/>
      <c r="D790" s="79"/>
      <c r="E790" s="78"/>
      <c r="F790" s="78"/>
      <c r="G790" s="80"/>
      <c r="H790" s="81"/>
      <c r="I790" s="79"/>
      <c r="J790" s="79"/>
      <c r="K790" s="79"/>
      <c r="L790" s="79"/>
      <c r="M790" s="79"/>
      <c r="N790" s="79"/>
      <c r="O790" s="79"/>
      <c r="P790" s="79"/>
      <c r="Q790" s="81"/>
      <c r="R790" s="79"/>
      <c r="S790" s="24" t="s">
        <v>124</v>
      </c>
      <c r="T790" s="24"/>
      <c r="U790" s="24"/>
      <c r="V790" s="205">
        <f>SUM(V556:V789)</f>
        <v>0</v>
      </c>
    </row>
    <row r="791" spans="2:22">
      <c r="B791" s="83"/>
      <c r="C791" s="84"/>
      <c r="D791" s="85"/>
      <c r="E791" s="84"/>
      <c r="F791" s="84"/>
      <c r="G791" s="86"/>
      <c r="H791" s="87"/>
      <c r="I791" s="85"/>
      <c r="J791" s="85"/>
      <c r="K791" s="85"/>
      <c r="L791" s="85"/>
      <c r="M791" s="85"/>
      <c r="N791" s="85"/>
      <c r="O791" s="85"/>
      <c r="P791" s="85"/>
      <c r="Q791" s="87"/>
      <c r="R791" s="85"/>
      <c r="S791" s="87"/>
      <c r="T791" s="87"/>
      <c r="U791" s="88"/>
      <c r="V791" s="89"/>
    </row>
    <row r="792" spans="2:22">
      <c r="B792" s="28" t="s">
        <v>261</v>
      </c>
      <c r="C792" s="30"/>
      <c r="D792" s="30"/>
      <c r="E792" s="30"/>
      <c r="F792" s="78"/>
      <c r="G792" s="80"/>
      <c r="H792" s="81"/>
      <c r="I792" s="79"/>
      <c r="J792" s="79"/>
      <c r="K792" s="79"/>
      <c r="L792" s="79"/>
      <c r="M792" s="79"/>
      <c r="N792" s="79"/>
      <c r="O792" s="79"/>
      <c r="P792" s="79"/>
      <c r="Q792" s="81"/>
      <c r="R792" s="79"/>
      <c r="S792" s="81"/>
      <c r="T792" s="81"/>
      <c r="U792" s="90"/>
      <c r="V792" s="91"/>
    </row>
    <row r="793" spans="2:22">
      <c r="B793" s="28" t="s">
        <v>125</v>
      </c>
      <c r="C793" s="66"/>
      <c r="D793" s="66"/>
      <c r="E793" s="66"/>
      <c r="F793" s="67"/>
      <c r="G793" s="67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30"/>
    </row>
    <row r="794" spans="2:22">
      <c r="B794" s="28"/>
      <c r="C794" s="66"/>
      <c r="D794" s="66"/>
      <c r="E794" s="66"/>
      <c r="F794" s="67"/>
      <c r="G794" s="67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30"/>
    </row>
    <row r="795" spans="2:22">
      <c r="B795" s="28"/>
      <c r="C795" s="66"/>
      <c r="D795" s="66"/>
      <c r="E795" s="66"/>
      <c r="F795" s="67"/>
      <c r="G795" s="67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30"/>
    </row>
    <row r="796" spans="2:22"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</row>
    <row r="797" spans="2:22">
      <c r="B797" s="171"/>
      <c r="C797" s="172"/>
      <c r="D797" s="172"/>
      <c r="E797" s="173"/>
    </row>
    <row r="798" spans="2:22">
      <c r="B798" s="606" t="s">
        <v>395</v>
      </c>
      <c r="C798" s="607"/>
      <c r="D798" s="607"/>
      <c r="E798" s="608"/>
    </row>
    <row r="799" spans="2:22">
      <c r="B799" s="609" t="s">
        <v>37</v>
      </c>
      <c r="C799" s="610"/>
      <c r="D799" s="610"/>
      <c r="E799" s="611"/>
    </row>
    <row r="800" spans="2:22">
      <c r="B800" s="164"/>
      <c r="C800" s="165"/>
      <c r="D800" s="165"/>
      <c r="E800" s="166"/>
    </row>
    <row r="801" spans="2:5">
      <c r="B801" s="606" t="s">
        <v>3079</v>
      </c>
      <c r="C801" s="607"/>
      <c r="D801" s="607"/>
      <c r="E801" s="608"/>
    </row>
    <row r="802" spans="2:5">
      <c r="B802" s="609" t="s">
        <v>38</v>
      </c>
      <c r="C802" s="610"/>
      <c r="D802" s="610"/>
      <c r="E802" s="611"/>
    </row>
    <row r="803" spans="2:5">
      <c r="B803" s="164"/>
      <c r="C803" s="165"/>
      <c r="D803" s="165"/>
      <c r="E803" s="166"/>
    </row>
    <row r="804" spans="2:5">
      <c r="B804" s="606"/>
      <c r="C804" s="607"/>
      <c r="D804" s="607"/>
      <c r="E804" s="608"/>
    </row>
    <row r="805" spans="2:5">
      <c r="B805" s="609" t="s">
        <v>39</v>
      </c>
      <c r="C805" s="610"/>
      <c r="D805" s="610"/>
      <c r="E805" s="611"/>
    </row>
    <row r="806" spans="2:5">
      <c r="B806" s="164"/>
      <c r="C806" s="165"/>
      <c r="D806" s="165"/>
      <c r="E806" s="166"/>
    </row>
    <row r="807" spans="2:5">
      <c r="B807" s="626" t="s">
        <v>3080</v>
      </c>
      <c r="C807" s="627"/>
      <c r="D807" s="627"/>
      <c r="E807" s="628"/>
    </row>
    <row r="808" spans="2:5">
      <c r="B808" s="609" t="s">
        <v>269</v>
      </c>
      <c r="C808" s="610"/>
      <c r="D808" s="610"/>
      <c r="E808" s="611"/>
    </row>
    <row r="809" spans="2:5">
      <c r="B809" s="606"/>
      <c r="C809" s="607"/>
      <c r="D809" s="607"/>
      <c r="E809" s="608"/>
    </row>
  </sheetData>
  <sheetProtection formatRows="0" insertRows="0" deleteRows="0"/>
  <mergeCells count="25">
    <mergeCell ref="B805:E805"/>
    <mergeCell ref="B807:E807"/>
    <mergeCell ref="B808:E808"/>
    <mergeCell ref="B809:E809"/>
    <mergeCell ref="B798:E798"/>
    <mergeCell ref="B799:E799"/>
    <mergeCell ref="B801:E801"/>
    <mergeCell ref="B802:E802"/>
    <mergeCell ref="B804:E804"/>
    <mergeCell ref="S788:T788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3">
    <dataValidation allowBlank="1" showInputMessage="1" showErrorMessage="1" sqref="T8 B8:P8" xr:uid="{00000000-0002-0000-0500-000000000000}"/>
    <dataValidation type="textLength" allowBlank="1" showInputMessage="1" showErrorMessage="1" sqref="F86:F87 F98:F100 F120 F126:F129 F117 F132:F134 F123 F764" xr:uid="{E464F2F1-A0C8-4742-A50B-80A3A9AE174B}">
      <formula1>0</formula1>
      <formula2>18</formula2>
    </dataValidation>
    <dataValidation type="textLength" errorStyle="information" allowBlank="1" showInputMessage="1" showErrorMessage="1" sqref="F306:F307 F369:F372 F364 E372 E317 F353:F358 F380:F390 F310:F351" xr:uid="{EB544DCE-1089-4287-A392-36FDF481E529}">
      <formula1>0</formula1>
      <formula2>18</formula2>
    </dataValidation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39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Q51" sqref="Q51"/>
    </sheetView>
  </sheetViews>
  <sheetFormatPr baseColWidth="10" defaultColWidth="11" defaultRowHeight="1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10"/>
  </cols>
  <sheetData>
    <row r="1" spans="1:20" ht="15" customHeight="1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7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636" t="str">
        <f>'Caratula Resumen'!E16</f>
        <v>CHIHUAHUA</v>
      </c>
      <c r="Q7" s="636"/>
      <c r="R7" s="636"/>
      <c r="S7" s="13"/>
    </row>
    <row r="8" spans="1:20" s="14" customFormat="1" ht="18.75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621"/>
      <c r="L8" s="180"/>
      <c r="M8" s="180"/>
      <c r="N8" s="180"/>
      <c r="O8" s="180"/>
      <c r="P8" s="635" t="str">
        <f>+'A Y  II D3'!X8</f>
        <v>1er. Trimestre 2026</v>
      </c>
      <c r="Q8" s="635"/>
      <c r="R8" s="635"/>
      <c r="S8" s="161"/>
    </row>
    <row r="9" spans="1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>
      <c r="B10" s="70"/>
      <c r="C10" s="69"/>
      <c r="D10" s="69"/>
      <c r="E10" s="69"/>
      <c r="F10" s="69"/>
      <c r="G10" s="70"/>
    </row>
    <row r="11" spans="1:20">
      <c r="A11" s="657"/>
      <c r="B11" s="630" t="s">
        <v>41</v>
      </c>
      <c r="C11" s="640" t="s">
        <v>83</v>
      </c>
      <c r="D11" s="640" t="s">
        <v>43</v>
      </c>
      <c r="E11" s="640" t="s">
        <v>44</v>
      </c>
      <c r="F11" s="630" t="s">
        <v>127</v>
      </c>
      <c r="G11" s="629" t="s">
        <v>46</v>
      </c>
      <c r="H11" s="629"/>
      <c r="I11" s="629"/>
      <c r="J11" s="629"/>
      <c r="K11" s="629"/>
      <c r="L11" s="629"/>
      <c r="M11" s="629"/>
      <c r="N11" s="630" t="s">
        <v>128</v>
      </c>
      <c r="O11" s="630" t="s">
        <v>129</v>
      </c>
      <c r="P11" s="630" t="s">
        <v>130</v>
      </c>
      <c r="Q11" s="630" t="s">
        <v>131</v>
      </c>
      <c r="R11" s="630" t="s">
        <v>132</v>
      </c>
      <c r="S11" s="630" t="s">
        <v>133</v>
      </c>
    </row>
    <row r="12" spans="1:20" ht="38.25">
      <c r="A12" s="657"/>
      <c r="B12" s="630"/>
      <c r="C12" s="642"/>
      <c r="D12" s="642"/>
      <c r="E12" s="642"/>
      <c r="F12" s="629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630"/>
      <c r="O12" s="629"/>
      <c r="P12" s="629"/>
      <c r="Q12" s="629"/>
      <c r="R12" s="630"/>
      <c r="S12" s="630"/>
    </row>
    <row r="13" spans="1:20"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</row>
    <row r="14" spans="1:20"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</row>
    <row r="15" spans="1:20"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</row>
    <row r="16" spans="1:20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</row>
    <row r="17" spans="2:19" s="198" customFormat="1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</row>
    <row r="18" spans="2:19" s="198" customFormat="1"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</row>
    <row r="19" spans="2:19" s="194" customFormat="1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</row>
    <row r="20" spans="2:19" s="194" customFormat="1"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</row>
    <row r="21" spans="2:19">
      <c r="B21" s="656" t="s">
        <v>68</v>
      </c>
      <c r="E21" s="78"/>
      <c r="F21" s="78"/>
      <c r="G21" s="80"/>
      <c r="H21" s="81"/>
      <c r="I21" s="79"/>
      <c r="J21" s="79"/>
      <c r="K21" s="24" t="s">
        <v>69</v>
      </c>
      <c r="L21" s="25"/>
      <c r="M21" s="207">
        <v>0</v>
      </c>
      <c r="N21" s="81"/>
      <c r="O21" s="79"/>
      <c r="P21" s="53"/>
      <c r="Q21" s="53"/>
      <c r="R21" s="92"/>
      <c r="S21" s="82"/>
    </row>
    <row r="22" spans="2:19">
      <c r="B22" s="656"/>
      <c r="C22" s="206">
        <v>0</v>
      </c>
      <c r="D22" s="79"/>
      <c r="E22" s="78"/>
      <c r="F22" s="78"/>
      <c r="G22" s="80"/>
      <c r="H22" s="81"/>
      <c r="I22" s="79"/>
      <c r="J22" s="79"/>
      <c r="K22" s="79"/>
      <c r="L22" s="79"/>
      <c r="M22" s="79"/>
      <c r="N22" s="81"/>
      <c r="O22" s="79"/>
      <c r="P22" s="30"/>
      <c r="Q22" s="30"/>
      <c r="R22" s="30"/>
      <c r="S22" s="82"/>
    </row>
    <row r="23" spans="2:19">
      <c r="B23" s="77"/>
      <c r="C23" s="78"/>
      <c r="D23" s="79"/>
      <c r="E23" s="78"/>
      <c r="F23" s="78"/>
      <c r="G23" s="80"/>
      <c r="H23" s="81"/>
      <c r="I23" s="79"/>
      <c r="J23" s="79"/>
      <c r="K23" s="79"/>
      <c r="L23" s="79"/>
      <c r="M23" s="79"/>
      <c r="N23" s="81"/>
      <c r="O23" s="79"/>
      <c r="P23" s="24"/>
      <c r="Q23" s="24"/>
      <c r="R23" s="24"/>
      <c r="S23" s="93"/>
    </row>
    <row r="24" spans="2:19">
      <c r="B24" s="83"/>
      <c r="C24" s="84"/>
      <c r="D24" s="85"/>
      <c r="E24" s="94"/>
      <c r="F24" s="84"/>
      <c r="G24" s="86"/>
      <c r="H24" s="87"/>
      <c r="I24" s="85"/>
      <c r="J24" s="85"/>
      <c r="K24" s="85"/>
      <c r="L24" s="85"/>
      <c r="M24" s="85"/>
      <c r="N24" s="87"/>
      <c r="O24" s="85"/>
      <c r="P24" s="87"/>
      <c r="Q24" s="87"/>
      <c r="R24" s="88"/>
      <c r="S24" s="89"/>
    </row>
    <row r="25" spans="2:19">
      <c r="B25" s="28" t="s">
        <v>134</v>
      </c>
      <c r="C25" s="30"/>
      <c r="D25" s="30"/>
      <c r="E25" s="95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>
      <c r="B26" s="30"/>
      <c r="C26" s="30"/>
      <c r="D26" s="30"/>
      <c r="E26" s="9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>
      <c r="B27" s="171"/>
      <c r="C27" s="172"/>
      <c r="D27" s="173"/>
    </row>
    <row r="28" spans="2:19">
      <c r="B28" s="606" t="s">
        <v>395</v>
      </c>
      <c r="C28" s="607"/>
      <c r="D28" s="608"/>
    </row>
    <row r="29" spans="2:19">
      <c r="B29" s="609" t="s">
        <v>37</v>
      </c>
      <c r="C29" s="610"/>
      <c r="D29" s="611"/>
    </row>
    <row r="30" spans="2:19">
      <c r="B30" s="164"/>
      <c r="C30" s="165"/>
      <c r="D30" s="166"/>
    </row>
    <row r="31" spans="2:19">
      <c r="B31" s="606" t="s">
        <v>3079</v>
      </c>
      <c r="C31" s="607"/>
      <c r="D31" s="608"/>
    </row>
    <row r="32" spans="2:19">
      <c r="B32" s="609" t="s">
        <v>38</v>
      </c>
      <c r="C32" s="610"/>
      <c r="D32" s="611"/>
    </row>
    <row r="33" spans="2:4">
      <c r="B33" s="164"/>
      <c r="C33" s="165"/>
      <c r="D33" s="166"/>
    </row>
    <row r="34" spans="2:4">
      <c r="B34" s="606"/>
      <c r="C34" s="607"/>
      <c r="D34" s="608"/>
    </row>
    <row r="35" spans="2:4">
      <c r="B35" s="609" t="s">
        <v>39</v>
      </c>
      <c r="C35" s="610"/>
      <c r="D35" s="611"/>
    </row>
    <row r="36" spans="2:4">
      <c r="B36" s="164"/>
      <c r="C36" s="165"/>
      <c r="D36" s="166"/>
    </row>
    <row r="37" spans="2:4">
      <c r="B37" s="626" t="s">
        <v>3080</v>
      </c>
      <c r="C37" s="627"/>
      <c r="D37" s="628"/>
    </row>
    <row r="38" spans="2:4">
      <c r="B38" s="609" t="s">
        <v>269</v>
      </c>
      <c r="C38" s="610"/>
      <c r="D38" s="611"/>
    </row>
    <row r="39" spans="2:4">
      <c r="B39" s="167"/>
      <c r="C39" s="168"/>
      <c r="D39" s="169"/>
    </row>
  </sheetData>
  <sheetProtection insertRows="0" deleteRows="0" autoFilter="0"/>
  <mergeCells count="25">
    <mergeCell ref="B34:D34"/>
    <mergeCell ref="B35:D35"/>
    <mergeCell ref="B37:D37"/>
    <mergeCell ref="B38:D38"/>
    <mergeCell ref="S11:S12"/>
    <mergeCell ref="P11:P12"/>
    <mergeCell ref="Q11:Q12"/>
    <mergeCell ref="R11:R12"/>
    <mergeCell ref="B28:D28"/>
    <mergeCell ref="B29:D29"/>
    <mergeCell ref="B31:D31"/>
    <mergeCell ref="B32:D32"/>
    <mergeCell ref="F11:F12"/>
    <mergeCell ref="G11:M11"/>
    <mergeCell ref="N11:N12"/>
    <mergeCell ref="O11:O12"/>
    <mergeCell ref="B21:B22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O41"/>
  <sheetViews>
    <sheetView showGridLines="0" view="pageBreakPreview" zoomScale="80" zoomScaleNormal="70" zoomScaleSheetLayoutView="80" workbookViewId="0">
      <pane ySplit="12" topLeftCell="A13" activePane="bottomLeft" state="frozen"/>
      <selection activeCell="Q23" sqref="Q23"/>
      <selection pane="bottomLeft" activeCell="O20" sqref="O20"/>
    </sheetView>
  </sheetViews>
  <sheetFormatPr baseColWidth="10" defaultColWidth="11.42578125" defaultRowHeight="1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3.5703125" bestFit="1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/>
    <row r="2" spans="1:223" ht="15" customHeight="1"/>
    <row r="3" spans="1:223" ht="15" customHeight="1"/>
    <row r="4" spans="1:223" ht="15" customHeight="1"/>
    <row r="5" spans="1:223" ht="15" customHeight="1"/>
    <row r="6" spans="1:223" ht="15" customHeight="1"/>
    <row r="7" spans="1:223" ht="18.7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636" t="str">
        <f>'Caratula Resumen'!E16</f>
        <v>CHIHUAHUA</v>
      </c>
      <c r="O7" s="636"/>
      <c r="P7" s="636"/>
      <c r="Q7" s="13"/>
    </row>
    <row r="8" spans="1:223" ht="18.75">
      <c r="B8" s="620" t="str">
        <f>'Caratula Resumen'!E17</f>
        <v>Fondo de Aportaciones para la Educación Tecnológica y de Adultos/Colegio Nacional de Educación Profesional Técnica (FAETA/CONALEP)</v>
      </c>
      <c r="C8" s="621"/>
      <c r="D8" s="621"/>
      <c r="E8" s="621"/>
      <c r="F8" s="621"/>
      <c r="G8" s="621"/>
      <c r="H8" s="621"/>
      <c r="I8" s="621"/>
      <c r="J8" s="621"/>
      <c r="K8" s="180"/>
      <c r="L8" s="180"/>
      <c r="M8" s="187"/>
      <c r="N8" s="666" t="str">
        <f>'Caratula Resumen'!E18</f>
        <v>1er. Trimestre 2026</v>
      </c>
      <c r="O8" s="666"/>
      <c r="P8" s="666"/>
      <c r="Q8" s="188"/>
      <c r="R8" s="145"/>
    </row>
    <row r="9" spans="1:22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>
      <c r="A11" s="660"/>
      <c r="B11" s="630" t="s">
        <v>41</v>
      </c>
      <c r="C11" s="658" t="s">
        <v>42</v>
      </c>
      <c r="D11" s="658" t="s">
        <v>43</v>
      </c>
      <c r="E11" s="658" t="s">
        <v>74</v>
      </c>
      <c r="F11" s="640" t="s">
        <v>114</v>
      </c>
      <c r="G11" s="658" t="s">
        <v>136</v>
      </c>
      <c r="H11" s="661" t="s">
        <v>137</v>
      </c>
      <c r="I11" s="662"/>
      <c r="J11" s="662"/>
      <c r="K11" s="662"/>
      <c r="L11" s="662"/>
      <c r="M11" s="662"/>
      <c r="N11" s="663"/>
      <c r="O11" s="664" t="s">
        <v>138</v>
      </c>
      <c r="P11" s="665"/>
      <c r="Q11" s="658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8.25">
      <c r="A12" s="660"/>
      <c r="B12" s="630"/>
      <c r="C12" s="659"/>
      <c r="D12" s="659"/>
      <c r="E12" s="659"/>
      <c r="F12" s="642"/>
      <c r="G12" s="659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659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>
      <c r="B13" s="296" t="s">
        <v>276</v>
      </c>
      <c r="C13" s="297" t="s">
        <v>1293</v>
      </c>
      <c r="D13" s="297" t="s">
        <v>1294</v>
      </c>
      <c r="E13" s="297" t="s">
        <v>1295</v>
      </c>
      <c r="F13" s="458" t="s">
        <v>1018</v>
      </c>
      <c r="G13" s="297" t="s">
        <v>1296</v>
      </c>
      <c r="H13" s="297">
        <v>83101</v>
      </c>
      <c r="I13" s="297">
        <v>1003</v>
      </c>
      <c r="J13" s="297">
        <v>0</v>
      </c>
      <c r="K13" s="297">
        <v>26</v>
      </c>
      <c r="L13" s="297" t="s">
        <v>435</v>
      </c>
      <c r="M13" s="297">
        <v>40</v>
      </c>
      <c r="N13" s="297">
        <v>2429</v>
      </c>
      <c r="O13" s="459" t="s">
        <v>1297</v>
      </c>
      <c r="P13" s="460" t="s">
        <v>1298</v>
      </c>
      <c r="Q13" s="441">
        <v>46023</v>
      </c>
    </row>
    <row r="14" spans="1:223" ht="17.2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8"/>
      <c r="P14" s="299"/>
      <c r="Q14" s="220"/>
    </row>
    <row r="15" spans="1:223" ht="17.25" customHeight="1">
      <c r="B15" s="296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8"/>
      <c r="P15" s="299"/>
      <c r="Q15" s="220"/>
    </row>
    <row r="16" spans="1:223" s="192" customFormat="1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</row>
    <row r="17" spans="2:17" s="192" customFormat="1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</row>
    <row r="18" spans="2:17" s="192" customFormat="1"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</row>
    <row r="19" spans="2:17" s="192" customFormat="1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</row>
    <row r="20" spans="2:17">
      <c r="B20" s="300" t="s">
        <v>68</v>
      </c>
      <c r="C20" s="301">
        <v>1</v>
      </c>
      <c r="D20" s="119"/>
      <c r="E20" s="119"/>
      <c r="F20" s="119"/>
      <c r="G20" s="119"/>
      <c r="H20" s="119"/>
      <c r="I20" s="8"/>
      <c r="J20" s="119"/>
      <c r="K20" s="134"/>
      <c r="L20" s="119" t="s">
        <v>69</v>
      </c>
      <c r="M20" s="8"/>
      <c r="N20" s="301">
        <v>1</v>
      </c>
      <c r="O20" s="119"/>
      <c r="P20" s="302"/>
      <c r="Q20" s="9"/>
    </row>
    <row r="21" spans="2:17">
      <c r="B21" s="27"/>
      <c r="C21" s="28"/>
      <c r="D21" s="28"/>
      <c r="E21" s="28"/>
      <c r="F21" s="28"/>
      <c r="G21" s="28"/>
      <c r="H21" s="28"/>
      <c r="I21" s="28"/>
      <c r="J21" s="28"/>
      <c r="K21" s="29"/>
      <c r="L21" s="30"/>
      <c r="M21" s="30"/>
      <c r="N21" s="30"/>
      <c r="O21" s="30"/>
      <c r="P21" s="30"/>
      <c r="Q21" s="31"/>
    </row>
    <row r="22" spans="2:17"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30"/>
      <c r="M22" s="30"/>
      <c r="N22" s="634"/>
      <c r="O22" s="634"/>
      <c r="P22" s="30"/>
      <c r="Q22" s="93"/>
    </row>
    <row r="23" spans="2:17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5"/>
    </row>
    <row r="24" spans="2:17">
      <c r="B24" s="28" t="s">
        <v>134</v>
      </c>
      <c r="C24" s="36"/>
      <c r="D24" s="36"/>
      <c r="E24" s="73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17">
      <c r="B25" s="99" t="s">
        <v>141</v>
      </c>
      <c r="C25" s="99"/>
      <c r="D25" s="99"/>
      <c r="E25" s="99"/>
      <c r="F25" s="100"/>
      <c r="G25" s="100"/>
      <c r="H25" s="100"/>
      <c r="I25" s="100"/>
      <c r="J25" s="100"/>
    </row>
    <row r="26" spans="2:17">
      <c r="B26" s="99" t="s">
        <v>262</v>
      </c>
      <c r="C26" s="99"/>
      <c r="D26" s="99"/>
      <c r="E26" s="99"/>
      <c r="F26" s="100"/>
      <c r="G26" s="100"/>
      <c r="H26" s="100"/>
      <c r="I26" s="100"/>
      <c r="J26" s="100"/>
    </row>
    <row r="27" spans="2:17">
      <c r="B27" s="99" t="s">
        <v>263</v>
      </c>
      <c r="C27" s="99"/>
      <c r="D27" s="99"/>
      <c r="E27" s="99"/>
      <c r="F27" s="100"/>
      <c r="G27" s="100"/>
      <c r="H27" s="100"/>
      <c r="I27" s="100"/>
      <c r="J27" s="100"/>
    </row>
    <row r="28" spans="2:17">
      <c r="B28" s="101"/>
      <c r="C28" s="36"/>
      <c r="D28" s="36"/>
    </row>
    <row r="29" spans="2:17">
      <c r="B29" s="171"/>
      <c r="C29" s="172"/>
      <c r="D29" s="173"/>
    </row>
    <row r="30" spans="2:17">
      <c r="B30" s="606" t="s">
        <v>3081</v>
      </c>
      <c r="C30" s="607"/>
      <c r="D30" s="608"/>
    </row>
    <row r="31" spans="2:17">
      <c r="B31" s="609" t="s">
        <v>37</v>
      </c>
      <c r="C31" s="610"/>
      <c r="D31" s="611"/>
    </row>
    <row r="32" spans="2:17">
      <c r="B32" s="164"/>
      <c r="C32" s="165"/>
      <c r="D32" s="166"/>
    </row>
    <row r="33" spans="2:4">
      <c r="B33" s="606" t="s">
        <v>3079</v>
      </c>
      <c r="C33" s="607"/>
      <c r="D33" s="608"/>
    </row>
    <row r="34" spans="2:4">
      <c r="B34" s="609" t="s">
        <v>38</v>
      </c>
      <c r="C34" s="610"/>
      <c r="D34" s="611"/>
    </row>
    <row r="35" spans="2:4">
      <c r="B35" s="164"/>
      <c r="C35" s="165"/>
      <c r="D35" s="166"/>
    </row>
    <row r="36" spans="2:4">
      <c r="B36" s="606"/>
      <c r="C36" s="607"/>
      <c r="D36" s="608"/>
    </row>
    <row r="37" spans="2:4">
      <c r="B37" s="609" t="s">
        <v>39</v>
      </c>
      <c r="C37" s="610"/>
      <c r="D37" s="611"/>
    </row>
    <row r="38" spans="2:4">
      <c r="B38" s="164"/>
      <c r="C38" s="165"/>
      <c r="D38" s="166"/>
    </row>
    <row r="39" spans="2:4">
      <c r="B39" s="626" t="s">
        <v>3080</v>
      </c>
      <c r="C39" s="627"/>
      <c r="D39" s="628"/>
    </row>
    <row r="40" spans="2:4">
      <c r="B40" s="609" t="s">
        <v>269</v>
      </c>
      <c r="C40" s="610"/>
      <c r="D40" s="611"/>
    </row>
    <row r="41" spans="2:4">
      <c r="B41" s="167"/>
      <c r="C41" s="168"/>
      <c r="D41" s="169"/>
    </row>
  </sheetData>
  <sheetProtection insertRows="0" deleteRows="0"/>
  <mergeCells count="22">
    <mergeCell ref="N22:O22"/>
    <mergeCell ref="B37:D37"/>
    <mergeCell ref="B39:D39"/>
    <mergeCell ref="B40:D40"/>
    <mergeCell ref="B30:D30"/>
    <mergeCell ref="B31:D31"/>
    <mergeCell ref="B33:D33"/>
    <mergeCell ref="B34:D34"/>
    <mergeCell ref="B36:D36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S37"/>
  <sheetViews>
    <sheetView showGridLines="0" view="pageBreakPreview" zoomScale="70" zoomScaleNormal="64" zoomScaleSheetLayoutView="70" workbookViewId="0">
      <pane ySplit="13" topLeftCell="A14" activePane="bottomLeft" state="frozen"/>
      <selection activeCell="Q23" sqref="Q23"/>
      <selection pane="bottomLeft" activeCell="H45" sqref="H45"/>
    </sheetView>
  </sheetViews>
  <sheetFormatPr baseColWidth="10" defaultColWidth="11.42578125" defaultRowHeight="1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/>
    <row r="2" spans="1:253" ht="15" customHeight="1"/>
    <row r="3" spans="1:253" ht="15" customHeight="1"/>
    <row r="4" spans="1:253" ht="15" customHeight="1"/>
    <row r="5" spans="1:253" ht="15" customHeight="1"/>
    <row r="6" spans="1:253" ht="15" customHeight="1"/>
    <row r="7" spans="1:253" ht="15" customHeight="1"/>
    <row r="8" spans="1:253" ht="18.75">
      <c r="B8" s="189" t="s">
        <v>142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667" t="str">
        <f>'Caratula Resumen'!E16</f>
        <v>CHIHUAHUA</v>
      </c>
      <c r="P8" s="667"/>
      <c r="Q8" s="667"/>
      <c r="R8" s="13"/>
    </row>
    <row r="9" spans="1:253" ht="21">
      <c r="B9" s="643" t="str">
        <f>'Caratula Resumen'!E17</f>
        <v>Fondo de Aportaciones para la Educación Tecnológica y de Adultos/Colegio Nacional de Educación Profesional Técnica (FAETA/CONALEP)</v>
      </c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191"/>
      <c r="N9" s="191"/>
      <c r="O9" s="671" t="str">
        <f>'Caratula Resumen'!E18</f>
        <v>1er. Trimestre 2026</v>
      </c>
      <c r="P9" s="671"/>
      <c r="Q9" s="671"/>
      <c r="R9" s="161"/>
    </row>
    <row r="10" spans="1:25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>
      <c r="A12" s="52"/>
      <c r="B12" s="630" t="s">
        <v>41</v>
      </c>
      <c r="C12" s="669" t="s">
        <v>42</v>
      </c>
      <c r="D12" s="669" t="s">
        <v>43</v>
      </c>
      <c r="E12" s="669" t="s">
        <v>74</v>
      </c>
      <c r="F12" s="630" t="s">
        <v>45</v>
      </c>
      <c r="G12" s="670" t="s">
        <v>46</v>
      </c>
      <c r="H12" s="670"/>
      <c r="I12" s="670"/>
      <c r="J12" s="670"/>
      <c r="K12" s="670"/>
      <c r="L12" s="670"/>
      <c r="M12" s="670"/>
      <c r="N12" s="669" t="s">
        <v>75</v>
      </c>
      <c r="O12" s="669"/>
      <c r="P12" s="669" t="s">
        <v>143</v>
      </c>
      <c r="Q12" s="669" t="s">
        <v>144</v>
      </c>
      <c r="R12" s="630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>
      <c r="A13" s="52"/>
      <c r="B13" s="630"/>
      <c r="C13" s="669"/>
      <c r="D13" s="669"/>
      <c r="E13" s="669"/>
      <c r="F13" s="630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669"/>
      <c r="Q13" s="669"/>
      <c r="R13" s="630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92" customFormat="1">
      <c r="B14" s="434" t="s">
        <v>276</v>
      </c>
      <c r="C14" s="220" t="s">
        <v>575</v>
      </c>
      <c r="D14" s="220" t="s">
        <v>576</v>
      </c>
      <c r="E14" s="220" t="s">
        <v>577</v>
      </c>
      <c r="F14" s="220" t="s">
        <v>578</v>
      </c>
      <c r="G14" s="220">
        <v>83101</v>
      </c>
      <c r="H14" s="220">
        <v>1003</v>
      </c>
      <c r="I14" s="220" t="s">
        <v>424</v>
      </c>
      <c r="J14" s="435" t="s">
        <v>563</v>
      </c>
      <c r="K14" s="220" t="s">
        <v>440</v>
      </c>
      <c r="L14" s="319">
        <v>0</v>
      </c>
      <c r="M14" s="220">
        <v>2373</v>
      </c>
      <c r="N14" s="220">
        <v>19960416</v>
      </c>
      <c r="O14" s="220">
        <v>20260430</v>
      </c>
      <c r="P14" s="436">
        <v>51431.25</v>
      </c>
      <c r="Q14" s="436"/>
      <c r="R14" s="220" t="s">
        <v>427</v>
      </c>
    </row>
    <row r="15" spans="1:253" s="192" customFormat="1"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</row>
    <row r="16" spans="1:253" s="192" customFormat="1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</row>
    <row r="17" spans="2:18" s="192" customFormat="1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</row>
    <row r="18" spans="2:18">
      <c r="B18" s="71" t="s">
        <v>68</v>
      </c>
      <c r="C18" s="201">
        <v>1</v>
      </c>
      <c r="D18" s="24"/>
      <c r="E18" s="24"/>
      <c r="F18" s="24"/>
      <c r="G18" s="24"/>
      <c r="H18" s="24"/>
      <c r="I18" s="25"/>
      <c r="J18" s="24"/>
      <c r="K18" s="24" t="s">
        <v>69</v>
      </c>
      <c r="L18" s="25"/>
      <c r="M18" s="201">
        <v>1</v>
      </c>
      <c r="N18" s="634" t="s">
        <v>5</v>
      </c>
      <c r="O18" s="634"/>
      <c r="P18" s="208">
        <f>SUM(P14:P17)</f>
        <v>51431.25</v>
      </c>
      <c r="R18" s="39"/>
    </row>
    <row r="19" spans="2:18">
      <c r="B19" s="27"/>
      <c r="C19" s="28"/>
      <c r="D19" s="28"/>
      <c r="E19" s="28"/>
      <c r="F19" s="28"/>
      <c r="G19" s="28"/>
      <c r="H19" s="28"/>
      <c r="I19" s="28"/>
      <c r="J19" s="28"/>
      <c r="K19" s="29"/>
      <c r="L19" s="30"/>
      <c r="M19" s="30"/>
      <c r="N19" s="30"/>
      <c r="O19" s="30"/>
      <c r="P19" s="30"/>
      <c r="Q19" s="30"/>
      <c r="R19" s="39"/>
    </row>
    <row r="20" spans="2:18">
      <c r="B20" s="27"/>
      <c r="C20" s="28"/>
      <c r="D20" s="28"/>
      <c r="E20" s="28"/>
      <c r="F20" s="28"/>
      <c r="G20" s="28"/>
      <c r="H20" s="28"/>
      <c r="I20" s="28"/>
      <c r="J20" s="28"/>
      <c r="K20" s="29"/>
      <c r="L20" s="30"/>
      <c r="M20" s="30"/>
      <c r="N20" s="634" t="s">
        <v>6</v>
      </c>
      <c r="O20" s="634"/>
      <c r="P20" s="634"/>
      <c r="Q20" s="209">
        <v>0</v>
      </c>
      <c r="R20" s="39"/>
    </row>
    <row r="21" spans="2:18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103"/>
    </row>
    <row r="22" spans="2:18">
      <c r="B22" s="28" t="s">
        <v>95</v>
      </c>
      <c r="C22" s="40"/>
      <c r="D22" s="40"/>
      <c r="E22" s="4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8">
      <c r="B23" s="28" t="s">
        <v>134</v>
      </c>
      <c r="C23" s="36"/>
      <c r="D23" s="36"/>
      <c r="E23" s="9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2:18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2:18">
      <c r="B25" s="7"/>
      <c r="C25" s="8"/>
      <c r="D25" s="9"/>
    </row>
    <row r="26" spans="2:18">
      <c r="B26" s="606" t="s">
        <v>3081</v>
      </c>
      <c r="C26" s="607"/>
      <c r="D26" s="608"/>
    </row>
    <row r="27" spans="2:18">
      <c r="B27" s="609" t="s">
        <v>37</v>
      </c>
      <c r="C27" s="610"/>
      <c r="D27" s="611"/>
    </row>
    <row r="28" spans="2:18">
      <c r="B28" s="164"/>
      <c r="C28" s="165"/>
      <c r="D28" s="166"/>
    </row>
    <row r="29" spans="2:18">
      <c r="B29" s="606" t="s">
        <v>3079</v>
      </c>
      <c r="C29" s="607"/>
      <c r="D29" s="608"/>
    </row>
    <row r="30" spans="2:18">
      <c r="B30" s="609" t="s">
        <v>38</v>
      </c>
      <c r="C30" s="610"/>
      <c r="D30" s="611"/>
    </row>
    <row r="31" spans="2:18">
      <c r="B31" s="164"/>
      <c r="C31" s="165"/>
      <c r="D31" s="166"/>
    </row>
    <row r="32" spans="2:18">
      <c r="B32" s="606"/>
      <c r="C32" s="607"/>
      <c r="D32" s="608"/>
    </row>
    <row r="33" spans="2:4">
      <c r="B33" s="609" t="s">
        <v>39</v>
      </c>
      <c r="C33" s="610"/>
      <c r="D33" s="611"/>
    </row>
    <row r="34" spans="2:4">
      <c r="B34" s="164"/>
      <c r="C34" s="165"/>
      <c r="D34" s="166"/>
    </row>
    <row r="35" spans="2:4">
      <c r="B35" s="626" t="s">
        <v>3080</v>
      </c>
      <c r="C35" s="627"/>
      <c r="D35" s="628"/>
    </row>
    <row r="36" spans="2:4">
      <c r="B36" s="609" t="s">
        <v>269</v>
      </c>
      <c r="C36" s="610"/>
      <c r="D36" s="611"/>
    </row>
    <row r="37" spans="2:4">
      <c r="B37" s="167"/>
      <c r="C37" s="168"/>
      <c r="D37" s="169"/>
    </row>
  </sheetData>
  <sheetProtection insertRows="0" deleteRows="0" autoFilter="0"/>
  <mergeCells count="23">
    <mergeCell ref="B35:D35"/>
    <mergeCell ref="B36:D36"/>
    <mergeCell ref="B26:D26"/>
    <mergeCell ref="B27:D27"/>
    <mergeCell ref="B29:D29"/>
    <mergeCell ref="B30:D30"/>
    <mergeCell ref="B32:D32"/>
    <mergeCell ref="N20:P20"/>
    <mergeCell ref="R12:R13"/>
    <mergeCell ref="N18:O18"/>
    <mergeCell ref="O9:Q9"/>
    <mergeCell ref="B33:D33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Lizeth Medrano</cp:lastModifiedBy>
  <cp:lastPrinted>2026-04-16T18:57:16Z</cp:lastPrinted>
  <dcterms:created xsi:type="dcterms:W3CDTF">2016-05-27T20:23:57Z</dcterms:created>
  <dcterms:modified xsi:type="dcterms:W3CDTF">2026-04-20T23:33:35Z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