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EPORTES\REPORTES TRIMESTRALES A CONTABILIDAD\Punto 12. CACECH\2026\"/>
    </mc:Choice>
  </mc:AlternateContent>
  <xr:revisionPtr revIDLastSave="0" documentId="13_ncr:1_{F8BF21FE-70EC-44F6-BF77-D6E8611C04B1}" xr6:coauthVersionLast="47" xr6:coauthVersionMax="47" xr10:uidLastSave="{00000000-0000-0000-0000-000000000000}"/>
  <bookViews>
    <workbookView xWindow="-108" yWindow="-108" windowWidth="30936" windowHeight="16896" activeTab="4" xr2:uid="{00000000-000D-0000-FFFF-FFFF00000000}"/>
  </bookViews>
  <sheets>
    <sheet name="Formato 0" sheetId="1" r:id="rId1"/>
    <sheet name="Formato 1" sheetId="2" r:id="rId2"/>
    <sheet name="Hoja1" sheetId="5" state="hidden" r:id="rId3"/>
    <sheet name="Formato 3" sheetId="4" r:id="rId4"/>
    <sheet name="Formato 2" sheetId="3" r:id="rId5"/>
  </sheets>
  <externalReferences>
    <externalReference r:id="rId6"/>
    <externalReference r:id="rId7"/>
    <externalReference r:id="rId8"/>
    <externalReference r:id="rId9"/>
  </externalReferences>
  <calcPr calcId="191029"/>
</workbook>
</file>

<file path=xl/calcChain.xml><?xml version="1.0" encoding="utf-8"?>
<calcChain xmlns="http://schemas.openxmlformats.org/spreadsheetml/2006/main">
  <c r="C6" i="3" l="1"/>
  <c r="C7" i="3" s="1"/>
  <c r="B7" i="3"/>
  <c r="J28" i="1" l="1"/>
  <c r="J29" i="1"/>
  <c r="J30" i="1"/>
  <c r="J31" i="1"/>
  <c r="J32" i="1"/>
  <c r="C7" i="4" l="1"/>
  <c r="C8" i="4" s="1"/>
  <c r="B7" i="4"/>
  <c r="C5" i="4"/>
  <c r="B4" i="2"/>
  <c r="J17" i="1" l="1"/>
  <c r="J6" i="1" l="1"/>
  <c r="J21" i="1" l="1"/>
  <c r="J7" i="1"/>
  <c r="J8" i="1"/>
  <c r="J9" i="1"/>
  <c r="J10" i="1"/>
  <c r="J11" i="1"/>
  <c r="J12" i="1"/>
  <c r="J13" i="1"/>
  <c r="J14" i="1"/>
  <c r="J15" i="1"/>
  <c r="J16" i="1"/>
  <c r="J18" i="1"/>
  <c r="J19" i="1"/>
  <c r="J20" i="1"/>
  <c r="J22" i="1"/>
  <c r="J23" i="1"/>
  <c r="J24" i="1"/>
  <c r="J25" i="1"/>
  <c r="J26" i="1"/>
  <c r="J27" i="1"/>
  <c r="A3" i="3" l="1"/>
  <c r="L11" i="3" l="1"/>
  <c r="L10" i="3"/>
  <c r="M11" i="3" s="1"/>
  <c r="L20" i="3" s="1"/>
  <c r="B8" i="4" l="1"/>
  <c r="A3" i="4" l="1"/>
  <c r="H18" i="2" l="1"/>
  <c r="I19" i="3"/>
  <c r="I25" i="4"/>
  <c r="H17" i="2"/>
  <c r="I18" i="3"/>
  <c r="I24" i="4"/>
  <c r="H16" i="2"/>
  <c r="I17" i="3"/>
  <c r="I23" i="4"/>
  <c r="H15" i="2"/>
  <c r="I16" i="3"/>
  <c r="I22" i="4"/>
  <c r="H14" i="2"/>
  <c r="I15" i="3"/>
  <c r="I21" i="4"/>
  <c r="H13" i="2"/>
  <c r="I14" i="3"/>
  <c r="I20" i="4"/>
  <c r="H12" i="2"/>
  <c r="I13" i="3"/>
  <c r="I19" i="4"/>
  <c r="H11" i="2"/>
  <c r="I12" i="3"/>
  <c r="I18" i="4"/>
  <c r="I15" i="4"/>
  <c r="I14" i="4"/>
  <c r="I13" i="4"/>
  <c r="I12" i="4"/>
</calcChain>
</file>

<file path=xl/sharedStrings.xml><?xml version="1.0" encoding="utf-8"?>
<sst xmlns="http://schemas.openxmlformats.org/spreadsheetml/2006/main" count="209" uniqueCount="86">
  <si>
    <t>Fondo General</t>
  </si>
  <si>
    <t>Inversión Pública Productiva de Conformidad con el Art. 3o de la Ley de Deuda Pública del Estado y sus Municipios</t>
  </si>
  <si>
    <t>Credito Simple</t>
  </si>
  <si>
    <t>Santander</t>
  </si>
  <si>
    <t>20 años</t>
  </si>
  <si>
    <t>Banobras</t>
  </si>
  <si>
    <t>% respecto 
al total</t>
  </si>
  <si>
    <t>Importe 
Pagado</t>
  </si>
  <si>
    <t>Importe y porcentaje del total que se paga y garantiza con el recurso de dichos fondos</t>
  </si>
  <si>
    <t>Importe o Porcentaje
Garantizado</t>
  </si>
  <si>
    <t>Fondo</t>
  </si>
  <si>
    <t>Importe Total Contratado</t>
  </si>
  <si>
    <t>Fin, Destino y Objeto</t>
  </si>
  <si>
    <t>Tasa</t>
  </si>
  <si>
    <t>Plazo</t>
  </si>
  <si>
    <t>Tipo de 
Obligación</t>
  </si>
  <si>
    <t>Formato de información de obligaciones pagadas o garantizadas con fondos federales</t>
  </si>
  <si>
    <t>Chihuahua, Chih.</t>
  </si>
  <si>
    <t>(-) Amortización 1</t>
  </si>
  <si>
    <t>2. Un comparativo de la relación deuda pública bruta total a producto interno bruto del Estado entre el 31 de diciembre del ejercicio fiscal anterior y la fecha de la amortización.</t>
  </si>
  <si>
    <t>Saldo de la Deuda Pública</t>
  </si>
  <si>
    <t>Porcentaje</t>
  </si>
  <si>
    <t xml:space="preserve">NOTA INFORMATIVA </t>
  </si>
  <si>
    <t>Tase Base + 1.18 pts</t>
  </si>
  <si>
    <t>LOS PORCENTAJES GARANTIZADOS ESTAN CALCULADOS EN BASE AL 100% DE PARTICIPACIONES FEDERALES RECIBIDAS.</t>
  </si>
  <si>
    <t>3. Un comparativo de la relación deuda pública bruta total a ingresos propios del Estado  o Municipio, según corresponda, entre el 31 de diciembre del ejercicio fiscal anterior y la fecha de la amortización producto interno bruto del Estado entre el 31 de diciembre del ejercicio fiscal anterior y la fecha de la amortización.</t>
  </si>
  <si>
    <t>Acreedor, Proveedor o
Contratista</t>
  </si>
  <si>
    <t>Banco del Bajío</t>
  </si>
  <si>
    <t>El refinanciamiento de la deuda pública directa de largo plazo del Estado, que en su momento se destinó a inversión pública productiva, refinanciamiento o reestructura de la deuda pública, de conformidad con lo establecido en el artículo 117, fracción VIII, de la Constitución Política de los Estados Unidos Mexicanos.</t>
  </si>
  <si>
    <t>Bancomer</t>
  </si>
  <si>
    <t>TIIE + 0.75 pts</t>
  </si>
  <si>
    <t>Banorte</t>
  </si>
  <si>
    <t>**Saldo de la Deuda Pública</t>
  </si>
  <si>
    <r>
      <t xml:space="preserve">Importe                                          </t>
    </r>
    <r>
      <rPr>
        <i/>
        <sz val="9"/>
        <color theme="0"/>
        <rFont val="Calibri"/>
        <family val="2"/>
        <scheme val="minor"/>
      </rPr>
      <t xml:space="preserve"> (cifras en pesos)</t>
    </r>
  </si>
  <si>
    <t>Ingresos Propios*</t>
  </si>
  <si>
    <t>http://www.chihuahua.com.mx/enterate.php</t>
  </si>
  <si>
    <t>* Se consideran los ingresos de Libre disposicion conformados por impuestos,Derechos, Productos, Aprovechamientos, Participaciones, incentivos derivados de la colaboracion fiscal y otros ingresos y beneficios.</t>
  </si>
  <si>
    <t>Azteca</t>
  </si>
  <si>
    <t>TIIE 28 + 0.59</t>
  </si>
  <si>
    <t>TIIE 28 + 0.54</t>
  </si>
  <si>
    <t>17 años</t>
  </si>
  <si>
    <t xml:space="preserve">1. La reducción o aumento del saldo de su deuda pública bruta total con motivo de cada una de las amortizaciones a que se refiere este artículo, con relación al registrado al 31 de dciembre del ejercicio fiscal anterior. </t>
  </si>
  <si>
    <t xml:space="preserve">MTRO. JOSÉ DE JESÚS GRANILLO VÁZQUEZ </t>
  </si>
  <si>
    <t>C.P. JEANETHE MARTÍNEZ ESTRADA</t>
  </si>
  <si>
    <t>SECRETARIO DE HACIENDA</t>
  </si>
  <si>
    <t>DIRECTORA DE CONTABILIDAD GUBERNAMENTAL</t>
  </si>
  <si>
    <t>OVGR/ICTC</t>
  </si>
  <si>
    <t>Producto Interno Bruto Estatal*</t>
  </si>
  <si>
    <t>Cifra reportada</t>
  </si>
  <si>
    <t>1t2023</t>
  </si>
  <si>
    <t>2t2023</t>
  </si>
  <si>
    <t>3t2023</t>
  </si>
  <si>
    <t>4t2022</t>
  </si>
  <si>
    <t xml:space="preserve">Banobras </t>
  </si>
  <si>
    <t>7,305 días</t>
  </si>
  <si>
    <t>*Se considera unicamente la deuda directa bancaria. (sin considerar BCC ni Contingente ni C.P. ni FAFEF ni FAIS)</t>
  </si>
  <si>
    <t>TIIE+0.85</t>
  </si>
  <si>
    <t>TIIE+0.81</t>
  </si>
  <si>
    <t>BBVA</t>
  </si>
  <si>
    <t>TIIE+1.29</t>
  </si>
  <si>
    <r>
      <t xml:space="preserve">Al 31 de Diciembre
2024                       </t>
    </r>
    <r>
      <rPr>
        <sz val="8"/>
        <color theme="0"/>
        <rFont val="Calibri"/>
        <family val="2"/>
        <scheme val="minor"/>
      </rPr>
      <t>(cifras en miles de pesos)</t>
    </r>
  </si>
  <si>
    <t>TIIE 28 + 0.45</t>
  </si>
  <si>
    <t>TIIE 28 + 0.49</t>
  </si>
  <si>
    <t>TIIE 28 +  0.51</t>
  </si>
  <si>
    <t>TIIE 28 + 0.60</t>
  </si>
  <si>
    <t>TIIE 28 + 0.64</t>
  </si>
  <si>
    <t xml:space="preserve">Banorte </t>
  </si>
  <si>
    <t xml:space="preserve">Inversión público productiva </t>
  </si>
  <si>
    <t>9,125 días</t>
  </si>
  <si>
    <t>7,300 días</t>
  </si>
  <si>
    <t>TIIE + 0.51 pts</t>
  </si>
  <si>
    <t>TIIE + 0.41 pts</t>
  </si>
  <si>
    <t>TIIE + 0.46 pts</t>
  </si>
  <si>
    <t>TIIE + 0.54 pts</t>
  </si>
  <si>
    <t>TIIE 28 + 0.53</t>
  </si>
  <si>
    <t>TIIE 28 + 0.52</t>
  </si>
  <si>
    <t>TIEE+0.57%</t>
  </si>
  <si>
    <t xml:space="preserve">Deuda Pública Bruta Total al 31 de diciembre de 2025 descontando la amortización 1 </t>
  </si>
  <si>
    <t>TIIE 28 + 0.56</t>
  </si>
  <si>
    <t>TIIE 28 + 0.57</t>
  </si>
  <si>
    <t>al primer trimestre 2026</t>
  </si>
  <si>
    <t xml:space="preserve">Deuda Pública Bruta Total al 31 de marzo de 2026 descontando la amortización 1 </t>
  </si>
  <si>
    <t>** NO considera el prepago por refinanciamiento $ 6,472,013,604.60</t>
  </si>
  <si>
    <t>*** Se dispuso en 1T26 un total de $6,452,867,041.65</t>
  </si>
  <si>
    <r>
      <t xml:space="preserve">Al 31 de Diciembre
2025
</t>
    </r>
    <r>
      <rPr>
        <i/>
        <sz val="8"/>
        <color theme="0"/>
        <rFont val="Calibri"/>
        <family val="2"/>
        <scheme val="minor"/>
      </rPr>
      <t>(cifras en miles de pesos)</t>
    </r>
  </si>
  <si>
    <r>
      <t xml:space="preserve">Al  1er trimestre de 2026                         </t>
    </r>
    <r>
      <rPr>
        <i/>
        <sz val="8"/>
        <color theme="0"/>
        <rFont val="Calibri"/>
        <family val="2"/>
        <scheme val="minor"/>
      </rPr>
      <t>(cifras en miles de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</si>
</sst>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??_);_(@_)"/>
    <numFmt numFmtId="165" formatCode="_-* #,##0_-;\-* #,##0_-;_-* &quot;-&quot;??_-;_-@_-"/>
    <numFmt numFmtId="166" formatCode="0.0000%"/>
    <numFmt numFmtId="167" formatCode="_(* #,##0.00_);_(* \(#,##0.00\);_(* &quot;-&quot;??_);_(@_)"/>
    <numFmt numFmtId="168" formatCode="0.000%"/>
    <numFmt numFmtId="169" formatCode="00"/>
    <numFmt numFmtId="170" formatCode="_-* #,##0.00\ _P_t_s_-;\-* #,##0.00\ _P_t_s_-;_-* &quot;-&quot;??\ _P_t_s_-;_-@_-"/>
    <numFmt numFmtId="171" formatCode="_-* #,##0.00\ &quot;Pts&quot;_-;\-* #,##0.00\ &quot;Pts&quot;_-;_-* &quot;-&quot;??\ &quot;Pts&quot;_-;_-@_-"/>
    <numFmt numFmtId="172" formatCode="0.0%"/>
    <numFmt numFmtId="173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i/>
      <sz val="9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MS Sans Serif"/>
      <family val="2"/>
    </font>
    <font>
      <b/>
      <sz val="8"/>
      <color theme="1"/>
      <name val="Arial Narro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0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0" fontId="21" fillId="0" borderId="0"/>
    <xf numFmtId="0" fontId="3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justify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4" fillId="0" borderId="1" xfId="3" applyNumberFormat="1" applyFont="1" applyBorder="1"/>
    <xf numFmtId="0" fontId="0" fillId="0" borderId="0" xfId="0" applyAlignment="1">
      <alignment vertical="top" wrapText="1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Border="1"/>
    <xf numFmtId="165" fontId="0" fillId="0" borderId="0" xfId="1" applyNumberFormat="1" applyFont="1" applyBorder="1" applyAlignment="1">
      <alignment horizontal="left" vertical="top"/>
    </xf>
    <xf numFmtId="43" fontId="0" fillId="0" borderId="0" xfId="1" applyFont="1"/>
    <xf numFmtId="0" fontId="2" fillId="0" borderId="0" xfId="0" applyFont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center" vertical="center"/>
    </xf>
    <xf numFmtId="0" fontId="0" fillId="0" borderId="0" xfId="0" applyFill="1"/>
    <xf numFmtId="10" fontId="0" fillId="0" borderId="1" xfId="2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vertical="top"/>
    </xf>
    <xf numFmtId="0" fontId="5" fillId="0" borderId="0" xfId="0" applyFont="1" applyAlignment="1">
      <alignment vertical="top"/>
    </xf>
    <xf numFmtId="165" fontId="0" fillId="0" borderId="0" xfId="1" applyNumberFormat="1" applyFont="1" applyFill="1" applyBorder="1" applyAlignment="1">
      <alignment horizontal="left" vertical="top" indent="2"/>
    </xf>
    <xf numFmtId="164" fontId="0" fillId="0" borderId="0" xfId="0" applyNumberFormat="1"/>
    <xf numFmtId="165" fontId="6" fillId="0" borderId="0" xfId="1" applyNumberFormat="1" applyFont="1" applyFill="1" applyBorder="1" applyAlignment="1">
      <alignment horizontal="left" vertical="top"/>
    </xf>
    <xf numFmtId="8" fontId="7" fillId="0" borderId="0" xfId="0" applyNumberFormat="1" applyFont="1" applyAlignment="1">
      <alignment vertical="center"/>
    </xf>
    <xf numFmtId="43" fontId="4" fillId="0" borderId="0" xfId="3" applyNumberFormat="1" applyFont="1" applyFill="1" applyBorder="1"/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justify" vertical="top" wrapText="1"/>
    </xf>
    <xf numFmtId="43" fontId="8" fillId="0" borderId="0" xfId="1" applyFont="1" applyBorder="1" applyAlignment="1">
      <alignment vertical="top"/>
    </xf>
    <xf numFmtId="10" fontId="8" fillId="0" borderId="0" xfId="1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top"/>
    </xf>
    <xf numFmtId="166" fontId="8" fillId="0" borderId="0" xfId="2" applyNumberFormat="1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justify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left" vertical="top"/>
    </xf>
    <xf numFmtId="0" fontId="0" fillId="0" borderId="0" xfId="0" applyAlignment="1">
      <alignment horizontal="justify" vertical="top" wrapText="1"/>
    </xf>
    <xf numFmtId="10" fontId="0" fillId="0" borderId="0" xfId="2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10" fontId="8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top"/>
    </xf>
    <xf numFmtId="0" fontId="8" fillId="0" borderId="1" xfId="0" applyFont="1" applyFill="1" applyBorder="1" applyAlignment="1">
      <alignment horizontal="justify" vertical="top" wrapText="1"/>
    </xf>
    <xf numFmtId="168" fontId="8" fillId="0" borderId="1" xfId="1" applyNumberFormat="1" applyFont="1" applyFill="1" applyBorder="1" applyAlignment="1">
      <alignment horizontal="center" vertical="center"/>
    </xf>
    <xf numFmtId="17" fontId="0" fillId="0" borderId="0" xfId="0" applyNumberFormat="1" applyAlignment="1">
      <alignment horizontal="left"/>
    </xf>
    <xf numFmtId="0" fontId="10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vertical="center" wrapText="1"/>
    </xf>
    <xf numFmtId="0" fontId="10" fillId="2" borderId="1" xfId="3" applyFont="1" applyFill="1" applyBorder="1" applyAlignment="1" applyProtection="1">
      <alignment horizontal="center" wrapText="1"/>
    </xf>
    <xf numFmtId="43" fontId="0" fillId="0" borderId="0" xfId="1" applyFont="1" applyFill="1"/>
    <xf numFmtId="0" fontId="10" fillId="2" borderId="3" xfId="3" applyFont="1" applyFill="1" applyBorder="1" applyAlignment="1" applyProtection="1">
      <alignment horizontal="center" vertical="center" wrapText="1"/>
    </xf>
    <xf numFmtId="0" fontId="15" fillId="0" borderId="0" xfId="6"/>
    <xf numFmtId="3" fontId="5" fillId="0" borderId="1" xfId="0" applyNumberFormat="1" applyFont="1" applyBorder="1" applyAlignment="1">
      <alignment vertical="center"/>
    </xf>
    <xf numFmtId="3" fontId="16" fillId="0" borderId="1" xfId="0" applyNumberFormat="1" applyFont="1" applyBorder="1"/>
    <xf numFmtId="169" fontId="18" fillId="0" borderId="0" xfId="7" applyNumberFormat="1" applyFont="1" applyFill="1" applyBorder="1" applyAlignment="1" applyProtection="1">
      <alignment horizontal="center"/>
      <protection locked="0"/>
    </xf>
    <xf numFmtId="0" fontId="10" fillId="2" borderId="3" xfId="3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0" fillId="0" borderId="0" xfId="0" applyFill="1"/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top" wrapText="1"/>
    </xf>
    <xf numFmtId="43" fontId="22" fillId="0" borderId="1" xfId="1" applyFont="1" applyFill="1" applyBorder="1" applyAlignment="1">
      <alignment horizontal="center" vertical="center"/>
    </xf>
    <xf numFmtId="166" fontId="22" fillId="0" borderId="1" xfId="2" applyNumberFormat="1" applyFont="1" applyFill="1" applyBorder="1" applyAlignment="1">
      <alignment horizontal="center" vertical="center"/>
    </xf>
    <xf numFmtId="10" fontId="22" fillId="0" borderId="1" xfId="1" applyNumberFormat="1" applyFont="1" applyFill="1" applyBorder="1" applyAlignment="1">
      <alignment horizontal="center" vertical="center"/>
    </xf>
    <xf numFmtId="0" fontId="22" fillId="0" borderId="0" xfId="3" applyFont="1"/>
    <xf numFmtId="0" fontId="22" fillId="0" borderId="0" xfId="3" applyFont="1" applyAlignment="1">
      <alignment horizontal="left"/>
    </xf>
    <xf numFmtId="172" fontId="0" fillId="0" borderId="0" xfId="2" applyNumberFormat="1" applyFont="1"/>
    <xf numFmtId="172" fontId="0" fillId="0" borderId="0" xfId="0" applyNumberFormat="1"/>
    <xf numFmtId="43" fontId="0" fillId="0" borderId="0" xfId="0" applyNumberFormat="1" applyFill="1"/>
    <xf numFmtId="43" fontId="0" fillId="0" borderId="0" xfId="1" applyFont="1" applyFill="1" applyAlignment="1">
      <alignment vertical="top"/>
    </xf>
    <xf numFmtId="8" fontId="0" fillId="0" borderId="0" xfId="0" applyNumberFormat="1"/>
    <xf numFmtId="43" fontId="0" fillId="0" borderId="0" xfId="0" applyNumberFormat="1"/>
    <xf numFmtId="8" fontId="0" fillId="0" borderId="2" xfId="5" applyNumberFormat="1" applyFont="1" applyFill="1" applyBorder="1" applyAlignment="1">
      <alignment horizontal="right"/>
    </xf>
    <xf numFmtId="44" fontId="0" fillId="0" borderId="0" xfId="0" applyNumberFormat="1"/>
    <xf numFmtId="0" fontId="0" fillId="3" borderId="0" xfId="0" applyFill="1"/>
    <xf numFmtId="43" fontId="0" fillId="0" borderId="0" xfId="1" applyFont="1" applyAlignment="1">
      <alignment vertical="top"/>
    </xf>
    <xf numFmtId="43" fontId="0" fillId="0" borderId="0" xfId="0" applyNumberFormat="1" applyFill="1" applyAlignment="1">
      <alignment vertical="top"/>
    </xf>
    <xf numFmtId="173" fontId="8" fillId="0" borderId="0" xfId="5" applyNumberFormat="1" applyFont="1" applyFill="1" applyBorder="1"/>
    <xf numFmtId="43" fontId="8" fillId="3" borderId="1" xfId="1" applyNumberFormat="1" applyFont="1" applyFill="1" applyBorder="1" applyAlignment="1">
      <alignment horizontal="center" vertical="center"/>
    </xf>
    <xf numFmtId="0" fontId="10" fillId="2" borderId="3" xfId="3" applyFont="1" applyFill="1" applyBorder="1" applyAlignment="1">
      <alignment vertical="center" wrapText="1"/>
    </xf>
    <xf numFmtId="0" fontId="10" fillId="2" borderId="3" xfId="3" applyFont="1" applyFill="1" applyBorder="1" applyAlignment="1">
      <alignment horizontal="center" vertical="center" wrapText="1"/>
    </xf>
    <xf numFmtId="8" fontId="0" fillId="0" borderId="1" xfId="5" applyNumberFormat="1" applyFont="1" applyBorder="1" applyAlignment="1">
      <alignment horizontal="right"/>
    </xf>
    <xf numFmtId="3" fontId="5" fillId="0" borderId="1" xfId="0" applyNumberFormat="1" applyFont="1" applyBorder="1"/>
    <xf numFmtId="165" fontId="6" fillId="3" borderId="1" xfId="1" applyNumberFormat="1" applyFont="1" applyFill="1" applyBorder="1" applyAlignment="1">
      <alignment horizontal="left" vertical="top"/>
    </xf>
    <xf numFmtId="0" fontId="10" fillId="2" borderId="3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14" fillId="2" borderId="0" xfId="3" applyFont="1" applyFill="1" applyBorder="1" applyAlignment="1" applyProtection="1">
      <alignment horizontal="center" vertical="center" wrapText="1"/>
    </xf>
    <xf numFmtId="0" fontId="10" fillId="2" borderId="4" xfId="3" applyFont="1" applyFill="1" applyBorder="1" applyAlignment="1" applyProtection="1">
      <alignment horizontal="center" vertical="center" wrapText="1"/>
    </xf>
    <xf numFmtId="0" fontId="10" fillId="2" borderId="5" xfId="3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justify" vertical="top" wrapText="1"/>
    </xf>
    <xf numFmtId="0" fontId="9" fillId="0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center"/>
    </xf>
    <xf numFmtId="17" fontId="0" fillId="0" borderId="0" xfId="0" applyNumberFormat="1" applyAlignment="1">
      <alignment horizontal="justify" vertical="top" wrapText="1"/>
    </xf>
    <xf numFmtId="0" fontId="9" fillId="0" borderId="0" xfId="0" applyFont="1" applyBorder="1" applyAlignment="1">
      <alignment horizontal="left" vertical="top" wrapText="1"/>
    </xf>
  </cellXfs>
  <cellStyles count="34">
    <cellStyle name="Hipervínculo" xfId="6" builtinId="8"/>
    <cellStyle name="Millares" xfId="1" builtinId="3"/>
    <cellStyle name="Millares 2" xfId="7" xr:uid="{00000000-0005-0000-0000-000002000000}"/>
    <cellStyle name="Millares 2 2" xfId="4" xr:uid="{00000000-0005-0000-0000-000003000000}"/>
    <cellStyle name="Millares 2 2 2" xfId="11" xr:uid="{DA258037-0BDC-4CEE-8629-D54A12A3FC07}"/>
    <cellStyle name="Millares 2 3" xfId="12" xr:uid="{0BE44AB5-8924-4436-B86C-9CA172454DDB}"/>
    <cellStyle name="Millares 2 4" xfId="10" xr:uid="{D8492331-6559-4BB0-80A2-173E09A2FEF8}"/>
    <cellStyle name="Millares 3" xfId="13" xr:uid="{88097C17-C54C-4EAD-A8FC-FC30077BAF40}"/>
    <cellStyle name="Millares 4" xfId="14" xr:uid="{E7860017-CFB4-474A-9E01-17AE837E0255}"/>
    <cellStyle name="Millares 5" xfId="15" xr:uid="{74F081C8-2549-47AF-9EBE-8C6F3B845DCF}"/>
    <cellStyle name="Millares 6" xfId="16" xr:uid="{41A9DFB1-85D7-4595-B580-B2D50AD6F2A0}"/>
    <cellStyle name="Millares 7" xfId="8" xr:uid="{56D121F0-3C9C-4657-9A55-DC68519D6C7A}"/>
    <cellStyle name="Moneda" xfId="5" builtinId="4"/>
    <cellStyle name="Moneda 2" xfId="17" xr:uid="{53150855-0C86-4B40-B904-23AB79A523BD}"/>
    <cellStyle name="Moneda 3" xfId="18" xr:uid="{487CDEE0-BC23-4D2E-9B2C-14AD5553827E}"/>
    <cellStyle name="Moneda 4" xfId="19" xr:uid="{0712B795-C1CE-4D92-9642-6065E44151FF}"/>
    <cellStyle name="Moneda 5" xfId="20" xr:uid="{482AB60F-2530-45CB-9864-1FDE458E8A8D}"/>
    <cellStyle name="Moneda 6" xfId="9" xr:uid="{FF13B040-DD38-4FE9-B2BC-200265D89F8A}"/>
    <cellStyle name="Normal" xfId="0" builtinId="0"/>
    <cellStyle name="Normal 10" xfId="21" xr:uid="{26277241-6E37-4FAE-83ED-0F3D3F3205B4}"/>
    <cellStyle name="Normal 15" xfId="22" xr:uid="{D2A25A5F-965B-483E-9C77-0C75DF3BAC20}"/>
    <cellStyle name="Normal 2" xfId="23" xr:uid="{542BB69D-2DED-4973-B423-BC87295BA03E}"/>
    <cellStyle name="Normal 2 2" xfId="3" xr:uid="{00000000-0005-0000-0000-000006000000}"/>
    <cellStyle name="Normal 2 3" xfId="24" xr:uid="{EDE409DB-AC75-40EB-98C0-FD100756F17C}"/>
    <cellStyle name="Normal 3" xfId="25" xr:uid="{F5F42CDC-7BE4-4E59-8B60-C7E5037DA6E2}"/>
    <cellStyle name="Normal 3 2" xfId="26" xr:uid="{09124458-0A0E-419C-A85E-E4F5A59C190C}"/>
    <cellStyle name="Normal 4" xfId="27" xr:uid="{DC111D0F-998D-48E7-9AAE-CF702BCF905C}"/>
    <cellStyle name="Normal 6" xfId="28" xr:uid="{F5B763DF-CDB5-43E4-821D-A4764D38C436}"/>
    <cellStyle name="Normal 9" xfId="29" xr:uid="{B700EE5E-F0D3-4732-AE32-F25C168DFEC9}"/>
    <cellStyle name="Porcentaje" xfId="2" builtinId="5"/>
    <cellStyle name="Porcentaje 2" xfId="30" xr:uid="{8A2EE52A-5B0B-407E-A321-25A52D34E99F}"/>
    <cellStyle name="Porcentaje 2 2" xfId="31" xr:uid="{11373BC1-75E1-4078-8424-02BD15F74E67}"/>
    <cellStyle name="Porcentaje 3" xfId="32" xr:uid="{6AB0862C-D68B-441E-95E6-E8C66E0F7984}"/>
    <cellStyle name="Porcentual 2" xfId="33" xr:uid="{4D7EC34A-E6FB-4D68-935F-E6EC96F77E33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LAS%20DE%20AMORTIZACI&#211;N\F-0152\Tablas%20de%20amortizaci&#24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LAS%20DE%20AMORTIZACI&#211;N\BCC\Tablas%20de%20amortizacion%20BC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LAS%20DE%20AMORTIZACI&#211;N\F-80663%20Inbursa%205000%20mdp\Tabla%20de%20amortizacion%20Inbursa%205,000%20md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LAS%20DE%20AMORTIZACI&#211;N\F-80645%20Inbursa%201160%20mdp\Tabla%20de%20amortizaci&#243;n%20Inbursa%201160m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500 Interacciones"/>
      <sheetName val="1400  Multiva"/>
      <sheetName val="1716 BBVA"/>
      <sheetName val="2028 BBVA"/>
      <sheetName val="1380 BBVA"/>
      <sheetName val="Banorte 1,995mdp"/>
      <sheetName val="Santander 1,000"/>
      <sheetName val="Banorte 1,320mdp"/>
      <sheetName val="3000 Banobras"/>
      <sheetName val="Hoja3"/>
      <sheetName val="Serv Deuda"/>
      <sheetName val="Hoja1"/>
      <sheetName val="1716 BBVA (2)"/>
    </sheetNames>
    <sheetDataSet>
      <sheetData sheetId="0">
        <row r="23">
          <cell r="K23">
            <v>4451261684.6100006</v>
          </cell>
        </row>
        <row r="58">
          <cell r="J58">
            <v>39413497.65715047</v>
          </cell>
        </row>
        <row r="59">
          <cell r="J59">
            <v>41819621.628302947</v>
          </cell>
        </row>
        <row r="60">
          <cell r="J60">
            <v>37873539.804046869</v>
          </cell>
        </row>
      </sheetData>
      <sheetData sheetId="1">
        <row r="24">
          <cell r="K24">
            <v>1375167042.79</v>
          </cell>
        </row>
        <row r="58">
          <cell r="J58">
            <v>13157481.698635396</v>
          </cell>
        </row>
        <row r="59">
          <cell r="J59">
            <v>13901368.321099112</v>
          </cell>
        </row>
        <row r="60">
          <cell r="J60">
            <v>12703113.949132353</v>
          </cell>
        </row>
      </sheetData>
      <sheetData sheetId="2">
        <row r="23">
          <cell r="K23">
            <v>1697527720.1000001</v>
          </cell>
        </row>
        <row r="57">
          <cell r="J57">
            <v>14413951.730149264</v>
          </cell>
        </row>
        <row r="58">
          <cell r="J58">
            <v>15291225.758659801</v>
          </cell>
        </row>
        <row r="59">
          <cell r="J59">
            <v>13869187.255940527</v>
          </cell>
        </row>
      </sheetData>
      <sheetData sheetId="3">
        <row r="23">
          <cell r="K23">
            <v>2006512804.3700001</v>
          </cell>
        </row>
        <row r="57">
          <cell r="J57">
            <v>17037588.473158784</v>
          </cell>
        </row>
        <row r="58">
          <cell r="J58">
            <v>18074544.474480804</v>
          </cell>
        </row>
        <row r="59">
          <cell r="J59">
            <v>16393665.615303501</v>
          </cell>
        </row>
      </sheetData>
      <sheetData sheetId="4">
        <row r="23">
          <cell r="K23">
            <v>1365053583.2700002</v>
          </cell>
        </row>
        <row r="57">
          <cell r="J57">
            <v>11590866.077822151</v>
          </cell>
        </row>
        <row r="58">
          <cell r="J58">
            <v>12296319.088150062</v>
          </cell>
        </row>
        <row r="59">
          <cell r="J59">
            <v>11152797.998567384</v>
          </cell>
        </row>
      </sheetData>
      <sheetData sheetId="5">
        <row r="11">
          <cell r="K11">
            <v>1990152693.5399997</v>
          </cell>
        </row>
        <row r="43">
          <cell r="J43">
            <v>16119386.588869644</v>
          </cell>
        </row>
        <row r="44">
          <cell r="J44">
            <v>17548566.748223145</v>
          </cell>
        </row>
        <row r="45">
          <cell r="J45">
            <v>15669093.573310236</v>
          </cell>
        </row>
      </sheetData>
      <sheetData sheetId="6">
        <row r="11">
          <cell r="K11">
            <v>997498404.52999985</v>
          </cell>
        </row>
      </sheetData>
      <sheetData sheetId="7">
        <row r="7">
          <cell r="K7">
            <v>1320276000</v>
          </cell>
        </row>
      </sheetData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CC Consolidado"/>
      <sheetName val=" Resumen 1"/>
      <sheetName val="Banobras 1020"/>
      <sheetName val="Banobras 1200"/>
      <sheetName val="Banobras 636.92"/>
      <sheetName val="Banobras 1400"/>
      <sheetName val="Banobras 400  CJ 1desembolso"/>
      <sheetName val="Banobras 400  CJ 2desembolso"/>
      <sheetName val="Banobras 220  CJ 3desembolso"/>
      <sheetName val="Banobras 517 profise 1"/>
      <sheetName val="Banobras 65.17 profise2"/>
      <sheetName val="Banobras 54.75 profise3"/>
      <sheetName val="Banobras 1,313mdp"/>
      <sheetName val="Banobras 86.96"/>
      <sheetName val="RESUMEN"/>
    </sheetNames>
    <sheetDataSet>
      <sheetData sheetId="0"/>
      <sheetData sheetId="1"/>
      <sheetData sheetId="2"/>
      <sheetData sheetId="3">
        <row r="52">
          <cell r="I52">
            <v>277640940</v>
          </cell>
        </row>
        <row r="65">
          <cell r="G65">
            <v>6883633.333333333</v>
          </cell>
        </row>
        <row r="66">
          <cell r="G66">
            <v>6646266.666666666</v>
          </cell>
        </row>
        <row r="67">
          <cell r="G67">
            <v>7833100</v>
          </cell>
        </row>
      </sheetData>
      <sheetData sheetId="4">
        <row r="66">
          <cell r="L66">
            <v>854454000</v>
          </cell>
        </row>
        <row r="79">
          <cell r="H79">
            <v>8951333.3333333321</v>
          </cell>
        </row>
        <row r="80">
          <cell r="H80">
            <v>8642666.6666666642</v>
          </cell>
        </row>
        <row r="81">
          <cell r="H81">
            <v>9568666.6666666642</v>
          </cell>
        </row>
      </sheetData>
      <sheetData sheetId="5">
        <row r="57">
          <cell r="J57">
            <v>195969234.36000001</v>
          </cell>
        </row>
        <row r="67">
          <cell r="H67">
            <v>4585239.256764167</v>
          </cell>
        </row>
        <row r="68">
          <cell r="H68">
            <v>4585239.256764167</v>
          </cell>
        </row>
        <row r="69">
          <cell r="H69">
            <v>4289417.3885858338</v>
          </cell>
        </row>
      </sheetData>
      <sheetData sheetId="6">
        <row r="61">
          <cell r="K61">
            <v>417774000</v>
          </cell>
        </row>
        <row r="74">
          <cell r="H74">
            <v>11772212.829667689</v>
          </cell>
        </row>
        <row r="75">
          <cell r="H75">
            <v>11392464.018710665</v>
          </cell>
        </row>
        <row r="76">
          <cell r="H76">
            <v>12531710.43158173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5000 inbursa"/>
      <sheetName val="5000 inbursa reest 2014"/>
      <sheetName val="tabla de amortización (2013)"/>
      <sheetName val="Hoja3"/>
    </sheetNames>
    <sheetDataSet>
      <sheetData sheetId="0"/>
      <sheetData sheetId="1"/>
      <sheetData sheetId="2">
        <row r="11">
          <cell r="K11">
            <v>4691970146.1199999</v>
          </cell>
        </row>
        <row r="45">
          <cell r="J45">
            <v>41791675.060167909</v>
          </cell>
        </row>
        <row r="46">
          <cell r="J46">
            <v>40612547.037352629</v>
          </cell>
        </row>
        <row r="47">
          <cell r="J47">
            <v>47722120.220922545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"/>
      <sheetName val="1160 inbursa"/>
      <sheetName val="1160 inbursa reest 2014"/>
      <sheetName val="Hoja2 (2)"/>
    </sheetNames>
    <sheetDataSet>
      <sheetData sheetId="0"/>
      <sheetData sheetId="1"/>
      <sheetData sheetId="2">
        <row r="9">
          <cell r="K9">
            <v>990046030.19000006</v>
          </cell>
        </row>
        <row r="43">
          <cell r="J43">
            <v>8818402.6582942288</v>
          </cell>
        </row>
        <row r="44">
          <cell r="J44">
            <v>8569596.5015916638</v>
          </cell>
        </row>
        <row r="45">
          <cell r="J45">
            <v>10069777.558636475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hihuahua.com.mx/enterate.ph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47"/>
  <sheetViews>
    <sheetView showGridLines="0" topLeftCell="A31" zoomScaleNormal="100" workbookViewId="0">
      <selection activeCell="A4" sqref="A4:A5"/>
    </sheetView>
  </sheetViews>
  <sheetFormatPr baseColWidth="10" defaultRowHeight="14.4" x14ac:dyDescent="0.3"/>
  <cols>
    <col min="1" max="1" width="20.44140625" customWidth="1"/>
    <col min="2" max="2" width="15" customWidth="1"/>
    <col min="3" max="3" width="21" customWidth="1"/>
    <col min="4" max="4" width="58.44140625" customWidth="1"/>
    <col min="5" max="5" width="19.5546875" customWidth="1"/>
    <col min="6" max="6" width="18.33203125" customWidth="1"/>
    <col min="7" max="7" width="14" customWidth="1"/>
    <col min="8" max="8" width="15.6640625" customWidth="1"/>
    <col min="9" max="9" width="21.33203125" customWidth="1"/>
    <col min="10" max="10" width="16.33203125" customWidth="1"/>
    <col min="11" max="11" width="29.6640625" customWidth="1"/>
    <col min="12" max="12" width="25.5546875" customWidth="1"/>
    <col min="13" max="13" width="16.88671875" bestFit="1" customWidth="1"/>
  </cols>
  <sheetData>
    <row r="1" spans="1:13" s="18" customFormat="1" ht="15" customHeight="1" x14ac:dyDescent="0.3">
      <c r="A1" s="91" t="s">
        <v>17</v>
      </c>
      <c r="B1" s="91"/>
      <c r="C1" s="91"/>
      <c r="D1" s="91"/>
      <c r="E1" s="91"/>
      <c r="F1" s="91"/>
      <c r="G1" s="91"/>
      <c r="H1" s="91"/>
      <c r="I1" s="91"/>
      <c r="J1" s="91"/>
      <c r="K1" s="44"/>
    </row>
    <row r="2" spans="1:13" s="18" customFormat="1" x14ac:dyDescent="0.3">
      <c r="A2" s="91" t="s">
        <v>16</v>
      </c>
      <c r="B2" s="91"/>
      <c r="C2" s="91"/>
      <c r="D2" s="91"/>
      <c r="E2" s="91"/>
      <c r="F2" s="91"/>
      <c r="G2" s="91"/>
      <c r="H2" s="91"/>
      <c r="I2" s="91"/>
      <c r="J2" s="91"/>
      <c r="K2" s="44"/>
    </row>
    <row r="3" spans="1:13" s="18" customFormat="1" ht="24" customHeight="1" x14ac:dyDescent="0.3">
      <c r="A3" s="91" t="s">
        <v>80</v>
      </c>
      <c r="B3" s="91"/>
      <c r="C3" s="91"/>
      <c r="D3" s="91"/>
      <c r="E3" s="91"/>
      <c r="F3" s="91"/>
      <c r="G3" s="91"/>
      <c r="H3" s="91"/>
      <c r="I3" s="91"/>
      <c r="J3" s="91"/>
      <c r="K3" s="44"/>
    </row>
    <row r="4" spans="1:13" s="46" customFormat="1" ht="53.25" customHeight="1" x14ac:dyDescent="0.3">
      <c r="A4" s="89" t="s">
        <v>15</v>
      </c>
      <c r="B4" s="89" t="s">
        <v>14</v>
      </c>
      <c r="C4" s="89" t="s">
        <v>13</v>
      </c>
      <c r="D4" s="89" t="s">
        <v>12</v>
      </c>
      <c r="E4" s="89" t="s">
        <v>26</v>
      </c>
      <c r="F4" s="89" t="s">
        <v>11</v>
      </c>
      <c r="G4" s="89" t="s">
        <v>10</v>
      </c>
      <c r="H4" s="89" t="s">
        <v>9</v>
      </c>
      <c r="I4" s="92" t="s">
        <v>8</v>
      </c>
      <c r="J4" s="93"/>
      <c r="K4" s="45"/>
    </row>
    <row r="5" spans="1:13" s="18" customFormat="1" ht="24.6" x14ac:dyDescent="0.3">
      <c r="A5" s="90"/>
      <c r="B5" s="90"/>
      <c r="C5" s="90"/>
      <c r="D5" s="90"/>
      <c r="E5" s="90"/>
      <c r="F5" s="90"/>
      <c r="G5" s="90"/>
      <c r="H5" s="90"/>
      <c r="I5" s="53" t="s">
        <v>7</v>
      </c>
      <c r="J5" s="53" t="s">
        <v>6</v>
      </c>
      <c r="K5" s="44"/>
    </row>
    <row r="6" spans="1:13" s="18" customFormat="1" ht="35.25" customHeight="1" x14ac:dyDescent="0.3">
      <c r="A6" s="63" t="s">
        <v>2</v>
      </c>
      <c r="B6" s="63" t="s">
        <v>4</v>
      </c>
      <c r="C6" s="64" t="s">
        <v>23</v>
      </c>
      <c r="D6" s="65" t="s">
        <v>1</v>
      </c>
      <c r="E6" s="63" t="s">
        <v>5</v>
      </c>
      <c r="F6" s="66">
        <v>665394050.15999997</v>
      </c>
      <c r="G6" s="63" t="s">
        <v>0</v>
      </c>
      <c r="H6" s="68">
        <v>7.7299999999999994E-2</v>
      </c>
      <c r="I6" s="83">
        <v>13347338.73</v>
      </c>
      <c r="J6" s="67">
        <f>(I6/F6)</f>
        <v>2.0059299789035555E-2</v>
      </c>
      <c r="K6" s="47"/>
    </row>
    <row r="7" spans="1:13" s="18" customFormat="1" ht="74.25" customHeight="1" x14ac:dyDescent="0.3">
      <c r="A7" s="35" t="s">
        <v>2</v>
      </c>
      <c r="B7" s="35" t="s">
        <v>4</v>
      </c>
      <c r="C7" s="36" t="s">
        <v>30</v>
      </c>
      <c r="D7" s="48" t="s">
        <v>28</v>
      </c>
      <c r="E7" s="35" t="s">
        <v>3</v>
      </c>
      <c r="F7" s="37">
        <v>1900000000</v>
      </c>
      <c r="G7" s="35" t="s">
        <v>0</v>
      </c>
      <c r="H7" s="49">
        <v>3.1899999999999998E-2</v>
      </c>
      <c r="I7" s="83">
        <v>46197984.299999997</v>
      </c>
      <c r="J7" s="38">
        <f t="shared" ref="J7:J32" si="0">(I7/F7)</f>
        <v>2.4314728578947366E-2</v>
      </c>
      <c r="K7" s="74"/>
      <c r="L7" s="74"/>
      <c r="M7" s="81"/>
    </row>
    <row r="8" spans="1:13" s="18" customFormat="1" ht="74.25" customHeight="1" x14ac:dyDescent="0.3">
      <c r="A8" s="35" t="s">
        <v>2</v>
      </c>
      <c r="B8" s="35" t="s">
        <v>4</v>
      </c>
      <c r="C8" s="36" t="s">
        <v>70</v>
      </c>
      <c r="D8" s="48" t="s">
        <v>28</v>
      </c>
      <c r="E8" s="35" t="s">
        <v>5</v>
      </c>
      <c r="F8" s="37">
        <v>4416500000</v>
      </c>
      <c r="G8" s="35" t="s">
        <v>0</v>
      </c>
      <c r="H8" s="49">
        <v>7.4139999999999998E-2</v>
      </c>
      <c r="I8" s="83">
        <v>103997100.13430518</v>
      </c>
      <c r="J8" s="38">
        <f t="shared" si="0"/>
        <v>2.3547401819156613E-2</v>
      </c>
      <c r="K8" s="82"/>
      <c r="L8" s="74"/>
      <c r="M8" s="81"/>
    </row>
    <row r="9" spans="1:13" s="18" customFormat="1" ht="74.25" customHeight="1" x14ac:dyDescent="0.3">
      <c r="A9" s="35" t="s">
        <v>2</v>
      </c>
      <c r="B9" s="35" t="s">
        <v>4</v>
      </c>
      <c r="C9" s="36" t="s">
        <v>71</v>
      </c>
      <c r="D9" s="48" t="s">
        <v>28</v>
      </c>
      <c r="E9" s="35" t="s">
        <v>5</v>
      </c>
      <c r="F9" s="37">
        <v>5000000000</v>
      </c>
      <c r="G9" s="35" t="s">
        <v>0</v>
      </c>
      <c r="H9" s="49">
        <v>8.3930000000000005E-2</v>
      </c>
      <c r="I9" s="83">
        <v>116536238.35651466</v>
      </c>
      <c r="J9" s="38">
        <f t="shared" si="0"/>
        <v>2.3307247671302933E-2</v>
      </c>
      <c r="K9" s="82"/>
      <c r="L9" s="74"/>
      <c r="M9" s="81"/>
    </row>
    <row r="10" spans="1:13" s="18" customFormat="1" ht="74.25" customHeight="1" x14ac:dyDescent="0.3">
      <c r="A10" s="35" t="s">
        <v>2</v>
      </c>
      <c r="B10" s="35" t="s">
        <v>4</v>
      </c>
      <c r="C10" s="36" t="s">
        <v>72</v>
      </c>
      <c r="D10" s="48" t="s">
        <v>28</v>
      </c>
      <c r="E10" s="35" t="s">
        <v>5</v>
      </c>
      <c r="F10" s="37">
        <v>5000000000</v>
      </c>
      <c r="G10" s="35" t="s">
        <v>0</v>
      </c>
      <c r="H10" s="49">
        <v>8.3930000000000005E-2</v>
      </c>
      <c r="I10" s="83">
        <v>117136623.7283722</v>
      </c>
      <c r="J10" s="38">
        <f t="shared" si="0"/>
        <v>2.3427324745674442E-2</v>
      </c>
      <c r="K10" s="82"/>
      <c r="L10" s="74"/>
      <c r="M10" s="81"/>
    </row>
    <row r="11" spans="1:13" s="18" customFormat="1" ht="74.25" customHeight="1" x14ac:dyDescent="0.3">
      <c r="A11" s="35" t="s">
        <v>2</v>
      </c>
      <c r="B11" s="35" t="s">
        <v>4</v>
      </c>
      <c r="C11" s="36" t="s">
        <v>73</v>
      </c>
      <c r="D11" s="48" t="s">
        <v>28</v>
      </c>
      <c r="E11" s="35" t="s">
        <v>31</v>
      </c>
      <c r="F11" s="37">
        <v>3397918257.5</v>
      </c>
      <c r="G11" s="35" t="s">
        <v>0</v>
      </c>
      <c r="H11" s="43">
        <v>5.7049999999999997E-2</v>
      </c>
      <c r="I11" s="83">
        <v>54360983.349999994</v>
      </c>
      <c r="J11" s="38">
        <f t="shared" si="0"/>
        <v>1.5998319921326123E-2</v>
      </c>
      <c r="K11" s="74"/>
      <c r="L11" s="74"/>
      <c r="M11" s="81"/>
    </row>
    <row r="12" spans="1:13" ht="74.25" customHeight="1" x14ac:dyDescent="0.3">
      <c r="A12" s="35" t="s">
        <v>2</v>
      </c>
      <c r="B12" s="35" t="s">
        <v>4</v>
      </c>
      <c r="C12" s="36" t="s">
        <v>64</v>
      </c>
      <c r="D12" s="48" t="s">
        <v>28</v>
      </c>
      <c r="E12" s="35" t="s">
        <v>29</v>
      </c>
      <c r="F12" s="37">
        <v>1000000000</v>
      </c>
      <c r="G12" s="35" t="s">
        <v>0</v>
      </c>
      <c r="H12" s="43">
        <v>1.6799999999999999E-2</v>
      </c>
      <c r="I12" s="83">
        <v>15919916.370000001</v>
      </c>
      <c r="J12" s="38">
        <f t="shared" si="0"/>
        <v>1.5919916370000002E-2</v>
      </c>
      <c r="K12" s="80"/>
      <c r="L12" s="80"/>
      <c r="M12" s="81"/>
    </row>
    <row r="13" spans="1:13" ht="74.25" customHeight="1" x14ac:dyDescent="0.3">
      <c r="A13" s="35" t="s">
        <v>2</v>
      </c>
      <c r="B13" s="35" t="s">
        <v>4</v>
      </c>
      <c r="C13" s="36" t="s">
        <v>64</v>
      </c>
      <c r="D13" s="48" t="s">
        <v>28</v>
      </c>
      <c r="E13" s="35" t="s">
        <v>29</v>
      </c>
      <c r="F13" s="37">
        <v>830000000</v>
      </c>
      <c r="G13" s="35" t="s">
        <v>0</v>
      </c>
      <c r="H13" s="43">
        <v>1.3899999999999999E-2</v>
      </c>
      <c r="I13" s="83">
        <v>6926719.2699999996</v>
      </c>
      <c r="J13" s="38">
        <f t="shared" si="0"/>
        <v>8.345444903614458E-3</v>
      </c>
      <c r="K13" s="80"/>
      <c r="L13" s="80"/>
      <c r="M13" s="81"/>
    </row>
    <row r="14" spans="1:13" ht="74.25" customHeight="1" x14ac:dyDescent="0.3">
      <c r="A14" s="35" t="s">
        <v>2</v>
      </c>
      <c r="B14" s="35" t="s">
        <v>40</v>
      </c>
      <c r="C14" s="36" t="s">
        <v>38</v>
      </c>
      <c r="D14" s="48" t="s">
        <v>28</v>
      </c>
      <c r="E14" s="35" t="s">
        <v>27</v>
      </c>
      <c r="F14" s="37">
        <v>1173376713.26</v>
      </c>
      <c r="G14" s="35" t="s">
        <v>0</v>
      </c>
      <c r="H14" s="43">
        <v>2.9000000000000001E-2</v>
      </c>
      <c r="I14" s="83">
        <v>19641465.800000001</v>
      </c>
      <c r="J14" s="38">
        <f t="shared" si="0"/>
        <v>1.6739266748723853E-2</v>
      </c>
      <c r="K14" s="80"/>
      <c r="L14" s="80"/>
      <c r="M14" s="81"/>
    </row>
    <row r="15" spans="1:13" ht="74.25" customHeight="1" x14ac:dyDescent="0.3">
      <c r="A15" s="35" t="s">
        <v>2</v>
      </c>
      <c r="B15" s="35" t="s">
        <v>40</v>
      </c>
      <c r="C15" s="36" t="s">
        <v>74</v>
      </c>
      <c r="D15" s="48" t="s">
        <v>28</v>
      </c>
      <c r="E15" s="35" t="s">
        <v>37</v>
      </c>
      <c r="F15" s="37">
        <v>492108743.11000001</v>
      </c>
      <c r="G15" s="35" t="s">
        <v>0</v>
      </c>
      <c r="H15" s="43">
        <v>7.1999999999999998E-3</v>
      </c>
      <c r="I15" s="83">
        <v>7937628.29</v>
      </c>
      <c r="J15" s="38">
        <f t="shared" si="0"/>
        <v>1.6129825777604034E-2</v>
      </c>
      <c r="K15" s="80"/>
      <c r="L15" s="80"/>
      <c r="M15" s="81"/>
    </row>
    <row r="16" spans="1:13" ht="74.25" customHeight="1" x14ac:dyDescent="0.3">
      <c r="A16" s="35" t="s">
        <v>2</v>
      </c>
      <c r="B16" s="35" t="s">
        <v>40</v>
      </c>
      <c r="C16" s="36" t="s">
        <v>75</v>
      </c>
      <c r="D16" s="48" t="s">
        <v>28</v>
      </c>
      <c r="E16" s="35" t="s">
        <v>37</v>
      </c>
      <c r="F16" s="37">
        <v>247988500</v>
      </c>
      <c r="G16" s="35" t="s">
        <v>0</v>
      </c>
      <c r="H16" s="43">
        <v>3.5999999999999999E-3</v>
      </c>
      <c r="I16" s="83">
        <v>3946055.3200000003</v>
      </c>
      <c r="J16" s="38">
        <f t="shared" si="0"/>
        <v>1.5912251253586356E-2</v>
      </c>
      <c r="K16" s="80"/>
      <c r="L16" s="80"/>
      <c r="M16" s="81"/>
    </row>
    <row r="17" spans="1:13" x14ac:dyDescent="0.3">
      <c r="A17" s="35" t="s">
        <v>2</v>
      </c>
      <c r="B17" s="35" t="s">
        <v>54</v>
      </c>
      <c r="C17" s="36" t="s">
        <v>76</v>
      </c>
      <c r="D17" s="48" t="s">
        <v>67</v>
      </c>
      <c r="E17" s="35" t="s">
        <v>5</v>
      </c>
      <c r="F17" s="37">
        <v>1000000000</v>
      </c>
      <c r="G17" s="35" t="s">
        <v>0</v>
      </c>
      <c r="H17" s="43">
        <v>2.0830000000000001E-2</v>
      </c>
      <c r="I17" s="83">
        <v>17812966.395200346</v>
      </c>
      <c r="J17" s="38">
        <f>(I17/F17)</f>
        <v>1.7812966395200344E-2</v>
      </c>
      <c r="K17" s="20"/>
    </row>
    <row r="18" spans="1:13" x14ac:dyDescent="0.3">
      <c r="A18" s="35" t="s">
        <v>2</v>
      </c>
      <c r="B18" s="35" t="s">
        <v>54</v>
      </c>
      <c r="C18" s="36" t="s">
        <v>59</v>
      </c>
      <c r="D18" s="48" t="s">
        <v>67</v>
      </c>
      <c r="E18" s="35" t="s">
        <v>53</v>
      </c>
      <c r="F18" s="37">
        <v>1000000000</v>
      </c>
      <c r="G18" s="35" t="s">
        <v>0</v>
      </c>
      <c r="H18" s="43">
        <v>2.0830000000000001E-2</v>
      </c>
      <c r="I18" s="83">
        <v>17152920.581489399</v>
      </c>
      <c r="J18" s="38">
        <f t="shared" si="0"/>
        <v>1.71529205814894E-2</v>
      </c>
      <c r="K18" s="20"/>
    </row>
    <row r="19" spans="1:13" x14ac:dyDescent="0.3">
      <c r="A19" s="35" t="s">
        <v>2</v>
      </c>
      <c r="B19" s="35" t="s">
        <v>54</v>
      </c>
      <c r="C19" s="36" t="s">
        <v>57</v>
      </c>
      <c r="D19" s="48" t="s">
        <v>67</v>
      </c>
      <c r="E19" s="35" t="s">
        <v>58</v>
      </c>
      <c r="F19" s="37">
        <v>500000000</v>
      </c>
      <c r="G19" s="35" t="s">
        <v>0</v>
      </c>
      <c r="H19" s="43">
        <v>1.042E-2</v>
      </c>
      <c r="I19" s="83">
        <v>9417745.0913250037</v>
      </c>
      <c r="J19" s="38">
        <f t="shared" si="0"/>
        <v>1.8835490182650006E-2</v>
      </c>
      <c r="K19" s="20"/>
    </row>
    <row r="20" spans="1:13" x14ac:dyDescent="0.3">
      <c r="A20" s="35" t="s">
        <v>2</v>
      </c>
      <c r="B20" s="35" t="s">
        <v>54</v>
      </c>
      <c r="C20" s="36" t="s">
        <v>56</v>
      </c>
      <c r="D20" s="48" t="s">
        <v>67</v>
      </c>
      <c r="E20" s="35" t="s">
        <v>66</v>
      </c>
      <c r="F20" s="37">
        <v>500000000</v>
      </c>
      <c r="G20" s="35" t="s">
        <v>0</v>
      </c>
      <c r="H20" s="43">
        <v>1.042E-2</v>
      </c>
      <c r="I20" s="83">
        <v>9944021.169349432</v>
      </c>
      <c r="J20" s="38">
        <f t="shared" si="0"/>
        <v>1.9888042338698866E-2</v>
      </c>
      <c r="K20" s="20"/>
    </row>
    <row r="21" spans="1:13" ht="74.25" customHeight="1" x14ac:dyDescent="0.3">
      <c r="A21" s="35" t="s">
        <v>2</v>
      </c>
      <c r="B21" s="35" t="s">
        <v>68</v>
      </c>
      <c r="C21" s="36" t="s">
        <v>61</v>
      </c>
      <c r="D21" s="48" t="s">
        <v>28</v>
      </c>
      <c r="E21" s="35" t="s">
        <v>58</v>
      </c>
      <c r="F21" s="37">
        <v>4728000000</v>
      </c>
      <c r="G21" s="35" t="s">
        <v>0</v>
      </c>
      <c r="H21" s="43">
        <v>8.0243999999999996E-2</v>
      </c>
      <c r="I21" s="83">
        <v>93775553.111350402</v>
      </c>
      <c r="J21" s="38">
        <f>(I21/F21)</f>
        <v>1.9834084837426057E-2</v>
      </c>
      <c r="K21" s="15"/>
      <c r="L21" s="15"/>
      <c r="M21" s="15"/>
    </row>
    <row r="22" spans="1:13" ht="74.25" customHeight="1" x14ac:dyDescent="0.3">
      <c r="A22" s="35" t="s">
        <v>2</v>
      </c>
      <c r="B22" s="35" t="s">
        <v>68</v>
      </c>
      <c r="C22" s="36" t="s">
        <v>62</v>
      </c>
      <c r="D22" s="48" t="s">
        <v>28</v>
      </c>
      <c r="E22" s="35" t="s">
        <v>3</v>
      </c>
      <c r="F22" s="37">
        <v>500000000</v>
      </c>
      <c r="G22" s="35" t="s">
        <v>0</v>
      </c>
      <c r="H22" s="43">
        <v>8.4849999999999995E-3</v>
      </c>
      <c r="I22" s="83">
        <v>9996175.3245945238</v>
      </c>
      <c r="J22" s="38">
        <f t="shared" si="0"/>
        <v>1.9992350649189049E-2</v>
      </c>
      <c r="K22" s="15"/>
      <c r="L22" s="15"/>
      <c r="M22" s="15"/>
    </row>
    <row r="23" spans="1:13" ht="74.25" customHeight="1" x14ac:dyDescent="0.3">
      <c r="A23" s="35" t="s">
        <v>2</v>
      </c>
      <c r="B23" s="35" t="s">
        <v>68</v>
      </c>
      <c r="C23" s="36" t="s">
        <v>63</v>
      </c>
      <c r="D23" s="48" t="s">
        <v>28</v>
      </c>
      <c r="E23" s="35" t="s">
        <v>3</v>
      </c>
      <c r="F23" s="37">
        <v>500000000</v>
      </c>
      <c r="G23" s="35" t="s">
        <v>0</v>
      </c>
      <c r="H23" s="43">
        <v>8.4849999999999995E-3</v>
      </c>
      <c r="I23" s="83">
        <v>10020857.922354659</v>
      </c>
      <c r="J23" s="38">
        <f t="shared" si="0"/>
        <v>2.0041715844709318E-2</v>
      </c>
      <c r="K23" s="15"/>
      <c r="L23" s="15"/>
      <c r="M23" s="15"/>
    </row>
    <row r="24" spans="1:13" ht="74.25" customHeight="1" x14ac:dyDescent="0.3">
      <c r="A24" s="35" t="s">
        <v>2</v>
      </c>
      <c r="B24" s="35" t="s">
        <v>68</v>
      </c>
      <c r="C24" s="36" t="s">
        <v>39</v>
      </c>
      <c r="D24" s="48" t="s">
        <v>28</v>
      </c>
      <c r="E24" s="35" t="s">
        <v>58</v>
      </c>
      <c r="F24" s="37">
        <v>1000000000</v>
      </c>
      <c r="G24" s="35" t="s">
        <v>0</v>
      </c>
      <c r="H24" s="43">
        <v>1.6969000000000001E-2</v>
      </c>
      <c r="I24" s="83">
        <v>19983860.742025718</v>
      </c>
      <c r="J24" s="38">
        <f t="shared" si="0"/>
        <v>1.9983860742025718E-2</v>
      </c>
      <c r="K24" s="15"/>
      <c r="L24" s="15"/>
      <c r="M24" s="15"/>
    </row>
    <row r="25" spans="1:13" ht="74.25" customHeight="1" x14ac:dyDescent="0.3">
      <c r="A25" s="35" t="s">
        <v>2</v>
      </c>
      <c r="B25" s="35" t="s">
        <v>68</v>
      </c>
      <c r="C25" s="36" t="s">
        <v>38</v>
      </c>
      <c r="D25" s="48" t="s">
        <v>28</v>
      </c>
      <c r="E25" s="35" t="s">
        <v>31</v>
      </c>
      <c r="F25" s="37">
        <v>1500000000</v>
      </c>
      <c r="G25" s="35" t="s">
        <v>0</v>
      </c>
      <c r="H25" s="43">
        <v>2.5454000000000001E-2</v>
      </c>
      <c r="I25" s="83">
        <v>30269393.171749547</v>
      </c>
      <c r="J25" s="38">
        <f t="shared" si="0"/>
        <v>2.0179595447833033E-2</v>
      </c>
      <c r="K25" s="15"/>
      <c r="L25" s="15"/>
      <c r="M25" s="15"/>
    </row>
    <row r="26" spans="1:13" ht="74.25" customHeight="1" x14ac:dyDescent="0.3">
      <c r="A26" s="35" t="s">
        <v>2</v>
      </c>
      <c r="B26" s="35" t="s">
        <v>69</v>
      </c>
      <c r="C26" s="36" t="s">
        <v>64</v>
      </c>
      <c r="D26" s="48" t="s">
        <v>28</v>
      </c>
      <c r="E26" s="35" t="s">
        <v>3</v>
      </c>
      <c r="F26" s="37">
        <v>1000000000</v>
      </c>
      <c r="G26" s="35" t="s">
        <v>0</v>
      </c>
      <c r="H26" s="43">
        <v>1.6969000000000001E-2</v>
      </c>
      <c r="I26" s="83">
        <v>21177054.01883667</v>
      </c>
      <c r="J26" s="38">
        <f t="shared" si="0"/>
        <v>2.1177054018836669E-2</v>
      </c>
      <c r="K26" s="15"/>
      <c r="L26" s="15"/>
      <c r="M26" s="15"/>
    </row>
    <row r="27" spans="1:13" ht="74.25" customHeight="1" x14ac:dyDescent="0.3">
      <c r="A27" s="35" t="s">
        <v>2</v>
      </c>
      <c r="B27" s="35" t="s">
        <v>69</v>
      </c>
      <c r="C27" s="36" t="s">
        <v>65</v>
      </c>
      <c r="D27" s="48" t="s">
        <v>28</v>
      </c>
      <c r="E27" s="35" t="s">
        <v>3</v>
      </c>
      <c r="F27" s="37">
        <v>494681662.97000003</v>
      </c>
      <c r="G27" s="35" t="s">
        <v>0</v>
      </c>
      <c r="H27" s="43">
        <v>8.3940000000000004E-3</v>
      </c>
      <c r="I27" s="83">
        <v>10039892.08918767</v>
      </c>
      <c r="J27" s="38">
        <f t="shared" si="0"/>
        <v>2.029566252549074E-2</v>
      </c>
      <c r="K27" s="15"/>
      <c r="L27" s="15"/>
      <c r="M27" s="15"/>
    </row>
    <row r="28" spans="1:13" ht="74.25" customHeight="1" x14ac:dyDescent="0.3">
      <c r="A28" s="35" t="s">
        <v>2</v>
      </c>
      <c r="B28" s="35" t="s">
        <v>68</v>
      </c>
      <c r="C28" s="36" t="s">
        <v>78</v>
      </c>
      <c r="D28" s="48" t="s">
        <v>28</v>
      </c>
      <c r="E28" s="35" t="s">
        <v>58</v>
      </c>
      <c r="F28" s="37">
        <v>1347000000</v>
      </c>
      <c r="G28" s="35" t="s">
        <v>0</v>
      </c>
      <c r="H28" s="43">
        <v>1.8322000000000001E-2</v>
      </c>
      <c r="I28" s="83">
        <v>8791747.2330521941</v>
      </c>
      <c r="J28" s="38">
        <f t="shared" si="0"/>
        <v>6.5269096013750513E-3</v>
      </c>
      <c r="K28" s="15"/>
      <c r="L28" s="15"/>
      <c r="M28" s="15"/>
    </row>
    <row r="29" spans="1:13" ht="74.25" customHeight="1" x14ac:dyDescent="0.3">
      <c r="A29" s="35" t="s">
        <v>2</v>
      </c>
      <c r="B29" s="35" t="s">
        <v>68</v>
      </c>
      <c r="C29" s="36" t="s">
        <v>38</v>
      </c>
      <c r="D29" s="48" t="s">
        <v>28</v>
      </c>
      <c r="E29" s="35" t="s">
        <v>31</v>
      </c>
      <c r="F29" s="37">
        <v>1300000000</v>
      </c>
      <c r="G29" s="35" t="s">
        <v>0</v>
      </c>
      <c r="H29" s="43">
        <v>1.7682E-2</v>
      </c>
      <c r="I29" s="83">
        <v>8841611.6199799832</v>
      </c>
      <c r="J29" s="38">
        <f t="shared" si="0"/>
        <v>6.8012397076769099E-3</v>
      </c>
      <c r="K29" s="15"/>
      <c r="L29" s="15"/>
      <c r="M29" s="15"/>
    </row>
    <row r="30" spans="1:13" ht="74.25" customHeight="1" x14ac:dyDescent="0.3">
      <c r="A30" s="35" t="s">
        <v>2</v>
      </c>
      <c r="B30" s="35" t="s">
        <v>68</v>
      </c>
      <c r="C30" s="36" t="s">
        <v>79</v>
      </c>
      <c r="D30" s="48" t="s">
        <v>28</v>
      </c>
      <c r="E30" s="35" t="s">
        <v>31</v>
      </c>
      <c r="F30" s="37">
        <v>2000000000</v>
      </c>
      <c r="G30" s="35" t="s">
        <v>0</v>
      </c>
      <c r="H30" s="43">
        <v>2.7203000000000001E-2</v>
      </c>
      <c r="I30" s="83">
        <v>13816787.003377005</v>
      </c>
      <c r="J30" s="38">
        <f t="shared" si="0"/>
        <v>6.9083935016885029E-3</v>
      </c>
      <c r="K30" s="15"/>
      <c r="L30" s="15"/>
      <c r="M30" s="15"/>
    </row>
    <row r="31" spans="1:13" ht="74.25" customHeight="1" x14ac:dyDescent="0.3">
      <c r="A31" s="35" t="s">
        <v>2</v>
      </c>
      <c r="B31" s="35" t="s">
        <v>69</v>
      </c>
      <c r="C31" s="36" t="s">
        <v>75</v>
      </c>
      <c r="D31" s="48" t="s">
        <v>28</v>
      </c>
      <c r="E31" s="35" t="s">
        <v>53</v>
      </c>
      <c r="F31" s="37">
        <v>2000000000</v>
      </c>
      <c r="G31" s="35" t="s">
        <v>0</v>
      </c>
      <c r="H31" s="43">
        <v>2.7203000000000001E-2</v>
      </c>
      <c r="I31" s="83">
        <v>11382881.20069157</v>
      </c>
      <c r="J31" s="38">
        <f t="shared" si="0"/>
        <v>5.6914406003457851E-3</v>
      </c>
      <c r="K31" s="15"/>
      <c r="L31" s="15"/>
      <c r="M31" s="15"/>
    </row>
    <row r="32" spans="1:13" ht="74.25" customHeight="1" x14ac:dyDescent="0.3">
      <c r="A32" s="35" t="s">
        <v>2</v>
      </c>
      <c r="B32" s="35" t="s">
        <v>69</v>
      </c>
      <c r="C32" s="36" t="s">
        <v>75</v>
      </c>
      <c r="D32" s="48" t="s">
        <v>28</v>
      </c>
      <c r="E32" s="35" t="s">
        <v>53</v>
      </c>
      <c r="F32" s="37">
        <v>245000000</v>
      </c>
      <c r="G32" s="35" t="s">
        <v>0</v>
      </c>
      <c r="H32" s="43">
        <v>3.4280000000000001E-3</v>
      </c>
      <c r="I32" s="83">
        <v>1678566.812732639</v>
      </c>
      <c r="J32" s="38">
        <f t="shared" si="0"/>
        <v>6.8512931131944448E-3</v>
      </c>
      <c r="K32" s="15"/>
      <c r="L32" s="15"/>
      <c r="M32" s="15"/>
    </row>
    <row r="33" spans="1:12" x14ac:dyDescent="0.3">
      <c r="A33" s="27"/>
      <c r="B33" s="27"/>
      <c r="C33" s="27"/>
      <c r="D33" s="28"/>
      <c r="E33" s="27"/>
      <c r="F33" s="29"/>
      <c r="G33" s="27"/>
      <c r="H33" s="30"/>
      <c r="I33" s="31"/>
      <c r="J33" s="32"/>
      <c r="K33" s="4"/>
    </row>
    <row r="34" spans="1:12" x14ac:dyDescent="0.3">
      <c r="A34" s="21" t="s">
        <v>22</v>
      </c>
      <c r="B34" s="33"/>
      <c r="C34" s="33"/>
      <c r="D34" s="34"/>
      <c r="E34" s="33"/>
      <c r="F34" s="33"/>
      <c r="G34" s="33"/>
      <c r="H34" s="33"/>
      <c r="I34" s="33"/>
      <c r="J34" s="33"/>
      <c r="K34" s="4"/>
    </row>
    <row r="35" spans="1:12" x14ac:dyDescent="0.3">
      <c r="A35" s="21" t="s">
        <v>24</v>
      </c>
      <c r="B35" s="33"/>
      <c r="C35" s="33"/>
      <c r="D35" s="34"/>
      <c r="E35" s="33"/>
      <c r="F35" s="33"/>
      <c r="G35" s="33"/>
      <c r="H35" s="33"/>
      <c r="I35" s="33"/>
      <c r="J35" s="33"/>
    </row>
    <row r="36" spans="1:12" x14ac:dyDescent="0.3">
      <c r="A36" s="2"/>
      <c r="B36" s="2"/>
      <c r="C36" s="2"/>
      <c r="D36" s="3"/>
      <c r="E36" s="2"/>
      <c r="F36" s="2"/>
      <c r="G36" s="2"/>
      <c r="H36" s="2"/>
      <c r="I36" s="2"/>
      <c r="J36" s="2"/>
    </row>
    <row r="37" spans="1:12" x14ac:dyDescent="0.3">
      <c r="D37" s="1"/>
    </row>
    <row r="38" spans="1:12" x14ac:dyDescent="0.3">
      <c r="D38" s="1"/>
    </row>
    <row r="40" spans="1:12" x14ac:dyDescent="0.3">
      <c r="A40" s="69"/>
      <c r="B40" s="69" t="s">
        <v>42</v>
      </c>
      <c r="C40" s="69"/>
      <c r="D40" s="69"/>
      <c r="E40" s="69" t="s">
        <v>43</v>
      </c>
      <c r="F40" s="69"/>
      <c r="G40" s="69"/>
      <c r="H40" s="69"/>
    </row>
    <row r="41" spans="1:12" x14ac:dyDescent="0.3">
      <c r="A41" s="69"/>
      <c r="B41" s="69" t="s">
        <v>44</v>
      </c>
      <c r="C41" s="69"/>
      <c r="D41" s="69"/>
      <c r="E41" s="69" t="s">
        <v>45</v>
      </c>
      <c r="F41" s="69"/>
      <c r="G41" s="69"/>
      <c r="H41" s="69"/>
    </row>
    <row r="42" spans="1:12" x14ac:dyDescent="0.3">
      <c r="A42" s="69"/>
      <c r="B42" s="69"/>
      <c r="C42" s="69"/>
      <c r="D42" s="69"/>
      <c r="E42" s="69"/>
      <c r="F42" s="69"/>
      <c r="G42" s="69"/>
      <c r="H42" s="69"/>
    </row>
    <row r="43" spans="1:12" x14ac:dyDescent="0.3">
      <c r="A43" s="69"/>
      <c r="B43" s="69"/>
      <c r="C43" s="69"/>
      <c r="D43" s="69"/>
      <c r="E43" s="69"/>
      <c r="F43" s="69"/>
      <c r="G43" s="69"/>
      <c r="H43" s="69"/>
    </row>
    <row r="44" spans="1:12" x14ac:dyDescent="0.3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</row>
    <row r="45" spans="1:12" x14ac:dyDescent="0.3">
      <c r="A45" s="69"/>
      <c r="B45" s="70" t="s">
        <v>46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</row>
    <row r="46" spans="1:12" x14ac:dyDescent="0.3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</row>
    <row r="47" spans="1:12" x14ac:dyDescent="0.3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</row>
  </sheetData>
  <mergeCells count="12">
    <mergeCell ref="G4:G5"/>
    <mergeCell ref="H4:H5"/>
    <mergeCell ref="A1:J1"/>
    <mergeCell ref="A2:J2"/>
    <mergeCell ref="A3:J3"/>
    <mergeCell ref="I4:J4"/>
    <mergeCell ref="A4:A5"/>
    <mergeCell ref="B4:B5"/>
    <mergeCell ref="C4:C5"/>
    <mergeCell ref="D4:D5"/>
    <mergeCell ref="E4:E5"/>
    <mergeCell ref="F4:F5"/>
  </mergeCells>
  <phoneticPr fontId="24" type="noConversion"/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34"/>
  <sheetViews>
    <sheetView zoomScale="115" zoomScaleNormal="115" workbookViewId="0">
      <selection activeCell="A24" sqref="A24"/>
    </sheetView>
  </sheetViews>
  <sheetFormatPr baseColWidth="10" defaultRowHeight="14.4" x14ac:dyDescent="0.3"/>
  <cols>
    <col min="1" max="1" width="53.33203125" customWidth="1"/>
    <col min="2" max="2" width="26.6640625" customWidth="1"/>
    <col min="3" max="3" width="20.109375" customWidth="1"/>
    <col min="4" max="4" width="26.5546875" customWidth="1"/>
    <col min="5" max="5" width="17.6640625" bestFit="1" customWidth="1"/>
    <col min="8" max="8" width="0" hidden="1" customWidth="1"/>
    <col min="11" max="11" width="14" customWidth="1"/>
  </cols>
  <sheetData>
    <row r="1" spans="1:11" ht="54" customHeight="1" x14ac:dyDescent="0.3">
      <c r="A1" s="94" t="s">
        <v>41</v>
      </c>
      <c r="B1" s="94"/>
    </row>
    <row r="2" spans="1:11" ht="54" customHeight="1" x14ac:dyDescent="0.3">
      <c r="A2" s="84"/>
      <c r="B2" s="85" t="s">
        <v>33</v>
      </c>
    </row>
    <row r="3" spans="1:11" ht="54" customHeight="1" x14ac:dyDescent="0.3">
      <c r="A3" s="5" t="s">
        <v>77</v>
      </c>
      <c r="B3" s="86">
        <v>34197355296.012737</v>
      </c>
    </row>
    <row r="4" spans="1:11" ht="54" customHeight="1" x14ac:dyDescent="0.3">
      <c r="A4" s="6" t="s">
        <v>18</v>
      </c>
      <c r="B4" s="7">
        <f>B5-B3</f>
        <v>-112732162.86074448</v>
      </c>
    </row>
    <row r="5" spans="1:11" ht="28.8" x14ac:dyDescent="0.3">
      <c r="A5" s="5" t="s">
        <v>81</v>
      </c>
      <c r="B5" s="77">
        <v>34084623133.151993</v>
      </c>
      <c r="C5" s="23"/>
      <c r="D5" s="15"/>
      <c r="E5" s="76"/>
    </row>
    <row r="6" spans="1:11" ht="14.4" customHeight="1" x14ac:dyDescent="0.3">
      <c r="A6" s="95" t="s">
        <v>55</v>
      </c>
      <c r="B6" s="95"/>
      <c r="E6" s="78"/>
    </row>
    <row r="7" spans="1:11" ht="15" customHeight="1" x14ac:dyDescent="0.3">
      <c r="A7" s="95" t="s">
        <v>82</v>
      </c>
      <c r="B7" s="95"/>
      <c r="D7" s="75"/>
    </row>
    <row r="8" spans="1:11" x14ac:dyDescent="0.3">
      <c r="A8" s="95" t="s">
        <v>83</v>
      </c>
      <c r="B8" s="95"/>
    </row>
    <row r="10" spans="1:11" x14ac:dyDescent="0.3">
      <c r="B10" s="54"/>
      <c r="C10" s="54"/>
      <c r="D10" s="54"/>
      <c r="E10" s="62"/>
      <c r="F10" s="62"/>
      <c r="G10" s="62"/>
    </row>
    <row r="11" spans="1:11" x14ac:dyDescent="0.3">
      <c r="B11" s="54"/>
      <c r="C11" s="54"/>
      <c r="D11" s="54"/>
      <c r="E11" s="62"/>
      <c r="F11" s="62"/>
      <c r="G11" s="62"/>
      <c r="H11">
        <f>SUM('[1]1380 BBVA'!$J$57:$J$59)</f>
        <v>35039983.16453959</v>
      </c>
    </row>
    <row r="12" spans="1:11" x14ac:dyDescent="0.3">
      <c r="B12" s="54"/>
      <c r="C12" s="54"/>
      <c r="D12" s="54"/>
      <c r="E12" s="62"/>
      <c r="F12" s="62"/>
      <c r="G12" s="62"/>
      <c r="H12">
        <f>SUM('[1]4500 Interacciones'!$J$58:$J$60)</f>
        <v>119106659.08950028</v>
      </c>
      <c r="K12" s="15"/>
    </row>
    <row r="13" spans="1:11" x14ac:dyDescent="0.3">
      <c r="B13" s="54"/>
      <c r="C13" s="54"/>
      <c r="D13" s="54"/>
      <c r="E13" s="62"/>
      <c r="F13" s="62"/>
      <c r="G13" s="62"/>
      <c r="H13">
        <f>SUM('[1]1400  Multiva'!$J$58:$J$60)</f>
        <v>39761963.968866862</v>
      </c>
    </row>
    <row r="14" spans="1:11" x14ac:dyDescent="0.3">
      <c r="B14" s="54"/>
      <c r="C14" s="54"/>
      <c r="D14" s="54"/>
      <c r="E14" s="62"/>
      <c r="F14" s="62"/>
      <c r="G14" s="62"/>
      <c r="H14">
        <f>SUM('[2]Banobras 1400'!$H$74:$H$76)</f>
        <v>35696387.279960081</v>
      </c>
    </row>
    <row r="15" spans="1:11" x14ac:dyDescent="0.3">
      <c r="B15" s="54"/>
      <c r="C15" s="54"/>
      <c r="D15" s="54"/>
      <c r="E15" s="62"/>
      <c r="F15" s="62"/>
      <c r="G15" s="62"/>
      <c r="H15">
        <f>SUM('[2]Banobras 1200'!$H$79:$H$81)</f>
        <v>27162666.66666666</v>
      </c>
    </row>
    <row r="16" spans="1:11" x14ac:dyDescent="0.3">
      <c r="B16" s="54"/>
      <c r="C16" s="54"/>
      <c r="D16" s="54"/>
      <c r="E16" s="62"/>
      <c r="F16" s="62"/>
      <c r="G16" s="62"/>
      <c r="H16">
        <f>SUM('[2]Banobras 636.92'!$H$67:$H$69)</f>
        <v>13459895.902114168</v>
      </c>
    </row>
    <row r="17" spans="2:8" x14ac:dyDescent="0.3">
      <c r="B17" s="54"/>
      <c r="C17" s="54"/>
      <c r="D17" s="54"/>
      <c r="E17" s="62"/>
      <c r="F17" s="62"/>
      <c r="G17" s="62"/>
      <c r="H17">
        <f>SUM('[2]Banobras 1020'!$G$65:$G$67)</f>
        <v>21363000</v>
      </c>
    </row>
    <row r="18" spans="2:8" x14ac:dyDescent="0.3">
      <c r="B18" s="54"/>
      <c r="C18" s="54"/>
      <c r="D18" s="54"/>
      <c r="E18" s="62"/>
      <c r="F18" s="62"/>
      <c r="G18" s="62"/>
      <c r="H18">
        <f>SUM('[1]Banorte 1,995mdp'!$J$43:$J$45)</f>
        <v>49337046.910403021</v>
      </c>
    </row>
    <row r="19" spans="2:8" x14ac:dyDescent="0.3">
      <c r="B19" s="54"/>
      <c r="C19" s="54"/>
      <c r="D19" s="54"/>
      <c r="E19" s="62"/>
      <c r="F19" s="62"/>
      <c r="G19" s="62"/>
    </row>
    <row r="20" spans="2:8" x14ac:dyDescent="0.3">
      <c r="B20" s="54"/>
      <c r="C20" s="54"/>
      <c r="D20" s="54"/>
      <c r="E20" s="62"/>
      <c r="F20" s="62"/>
      <c r="G20" s="62"/>
    </row>
    <row r="21" spans="2:8" x14ac:dyDescent="0.3">
      <c r="B21" s="54"/>
      <c r="C21" s="54"/>
      <c r="D21" s="54"/>
      <c r="E21" s="62"/>
      <c r="F21" s="62"/>
      <c r="G21" s="62"/>
    </row>
    <row r="22" spans="2:8" x14ac:dyDescent="0.3">
      <c r="B22" s="54"/>
      <c r="C22" s="54"/>
      <c r="D22" s="54"/>
      <c r="E22" s="62"/>
      <c r="F22" s="62"/>
      <c r="G22" s="62"/>
    </row>
    <row r="23" spans="2:8" x14ac:dyDescent="0.3">
      <c r="B23" s="54"/>
      <c r="C23" s="54"/>
      <c r="D23" s="54"/>
      <c r="E23" s="62"/>
      <c r="F23" s="62"/>
      <c r="G23" s="62"/>
    </row>
    <row r="24" spans="2:8" x14ac:dyDescent="0.3">
      <c r="B24" s="54"/>
      <c r="C24" s="54"/>
      <c r="D24" s="54"/>
      <c r="E24" s="62"/>
      <c r="F24" s="62"/>
      <c r="G24" s="62"/>
    </row>
    <row r="25" spans="2:8" x14ac:dyDescent="0.3">
      <c r="B25" s="54"/>
      <c r="C25" s="54"/>
      <c r="D25" s="54"/>
      <c r="E25" s="62"/>
      <c r="F25" s="62"/>
      <c r="G25" s="62"/>
    </row>
    <row r="26" spans="2:8" x14ac:dyDescent="0.3">
      <c r="B26" s="54"/>
      <c r="C26" s="54"/>
      <c r="D26" s="54"/>
      <c r="E26" s="62"/>
      <c r="F26" s="62"/>
      <c r="G26" s="62"/>
    </row>
    <row r="27" spans="2:8" x14ac:dyDescent="0.3">
      <c r="B27" s="54"/>
      <c r="C27" s="54"/>
      <c r="D27" s="54"/>
      <c r="E27" s="62"/>
      <c r="F27" s="62"/>
      <c r="G27" s="62"/>
    </row>
    <row r="28" spans="2:8" x14ac:dyDescent="0.3">
      <c r="B28" s="54"/>
      <c r="C28" s="54"/>
      <c r="D28" s="54"/>
      <c r="E28" s="62"/>
      <c r="F28" s="62"/>
      <c r="G28" s="62"/>
    </row>
    <row r="29" spans="2:8" x14ac:dyDescent="0.3">
      <c r="B29" s="54"/>
      <c r="C29" s="54"/>
      <c r="D29" s="54"/>
      <c r="E29" s="62"/>
      <c r="F29" s="62"/>
      <c r="G29" s="62"/>
    </row>
    <row r="30" spans="2:8" x14ac:dyDescent="0.3">
      <c r="B30" s="54"/>
      <c r="C30" s="54"/>
      <c r="D30" s="54"/>
      <c r="E30" s="62"/>
      <c r="F30" s="62"/>
      <c r="G30" s="62"/>
    </row>
    <row r="31" spans="2:8" x14ac:dyDescent="0.3">
      <c r="B31" s="54"/>
      <c r="C31" s="54"/>
      <c r="D31" s="54"/>
      <c r="E31" s="62"/>
      <c r="F31" s="62"/>
      <c r="G31" s="62"/>
    </row>
    <row r="32" spans="2:8" x14ac:dyDescent="0.3">
      <c r="B32" s="54"/>
      <c r="C32" s="54"/>
      <c r="D32" s="54"/>
      <c r="E32" s="62"/>
      <c r="F32" s="62"/>
      <c r="G32" s="62"/>
    </row>
    <row r="33" spans="2:7" x14ac:dyDescent="0.3">
      <c r="B33" s="62"/>
      <c r="C33" s="62"/>
      <c r="D33" s="73"/>
      <c r="E33" s="73"/>
      <c r="F33" s="62"/>
      <c r="G33" s="62"/>
    </row>
    <row r="34" spans="2:7" x14ac:dyDescent="0.3">
      <c r="B34" s="62"/>
      <c r="C34" s="62"/>
      <c r="D34" s="62"/>
      <c r="E34" s="62"/>
      <c r="F34" s="62"/>
      <c r="G34" s="62"/>
    </row>
  </sheetData>
  <mergeCells count="4">
    <mergeCell ref="A1:B1"/>
    <mergeCell ref="A7:B7"/>
    <mergeCell ref="A6:B6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"/>
  <sheetViews>
    <sheetView workbookViewId="0">
      <selection activeCell="E12" sqref="E12"/>
    </sheetView>
  </sheetViews>
  <sheetFormatPr baseColWidth="10" defaultRowHeight="14.4" x14ac:dyDescent="0.3"/>
  <sheetData>
    <row r="6" spans="2:2" x14ac:dyDescent="0.3">
      <c r="B6" s="56" t="s">
        <v>35</v>
      </c>
    </row>
  </sheetData>
  <hyperlinks>
    <hyperlink ref="B6" r:id="rId1" xr:uid="{00000000-0004-0000-03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2:I25"/>
  <sheetViews>
    <sheetView workbookViewId="0">
      <selection activeCell="C16" sqref="C16"/>
    </sheetView>
  </sheetViews>
  <sheetFormatPr baseColWidth="10" defaultRowHeight="14.4" x14ac:dyDescent="0.3"/>
  <cols>
    <col min="1" max="1" width="49" customWidth="1"/>
    <col min="2" max="2" width="17.44140625" customWidth="1"/>
    <col min="3" max="3" width="19.5546875" customWidth="1"/>
    <col min="4" max="4" width="23.109375" customWidth="1"/>
    <col min="8" max="8" width="15.109375" bestFit="1" customWidth="1"/>
    <col min="9" max="9" width="11.5546875" hidden="1" customWidth="1"/>
  </cols>
  <sheetData>
    <row r="2" spans="1:9" ht="65.400000000000006" customHeight="1" x14ac:dyDescent="0.3">
      <c r="A2" s="94" t="s">
        <v>25</v>
      </c>
      <c r="B2" s="94"/>
      <c r="C2" s="94"/>
      <c r="H2" s="14"/>
    </row>
    <row r="3" spans="1:9" x14ac:dyDescent="0.3">
      <c r="A3" s="98" t="str">
        <f>'Formato 2'!A3</f>
        <v>al primer trimestre 2026</v>
      </c>
      <c r="B3" s="94"/>
      <c r="C3" s="94"/>
      <c r="H3" s="15"/>
    </row>
    <row r="5" spans="1:9" ht="36" x14ac:dyDescent="0.3">
      <c r="A5" s="52"/>
      <c r="B5" s="51" t="s">
        <v>60</v>
      </c>
      <c r="C5" s="55" t="str">
        <f>'Formato 2'!C4</f>
        <v>Al  1er trimestre de 2026                         (cifras en miles de pesos)</v>
      </c>
      <c r="D5" s="2"/>
    </row>
    <row r="6" spans="1:9" s="11" customFormat="1" x14ac:dyDescent="0.2">
      <c r="A6" s="9" t="s">
        <v>34</v>
      </c>
      <c r="B6" s="88">
        <v>67751731</v>
      </c>
      <c r="C6" s="88">
        <v>20862740645.150002</v>
      </c>
      <c r="D6" s="24"/>
      <c r="F6" s="59"/>
    </row>
    <row r="7" spans="1:9" s="11" customFormat="1" x14ac:dyDescent="0.3">
      <c r="A7" s="12" t="s">
        <v>32</v>
      </c>
      <c r="B7" s="39">
        <f>'Formato 1'!B3</f>
        <v>34197355296.012737</v>
      </c>
      <c r="C7" s="57">
        <f>'Formato 1'!B5</f>
        <v>34084623133.151993</v>
      </c>
    </row>
    <row r="8" spans="1:9" s="11" customFormat="1" x14ac:dyDescent="0.3">
      <c r="A8" s="12" t="s">
        <v>21</v>
      </c>
      <c r="B8" s="17">
        <f>+B7/B6</f>
        <v>504.74511560468818</v>
      </c>
      <c r="C8" s="19">
        <f>+C7/C6</f>
        <v>1.633755780838684</v>
      </c>
    </row>
    <row r="9" spans="1:9" x14ac:dyDescent="0.3">
      <c r="C9" s="18"/>
      <c r="D9" s="22"/>
    </row>
    <row r="11" spans="1:9" x14ac:dyDescent="0.3">
      <c r="C11" s="26"/>
      <c r="D11" s="22"/>
    </row>
    <row r="12" spans="1:9" ht="47.25" customHeight="1" x14ac:dyDescent="0.3">
      <c r="A12" s="99" t="s">
        <v>36</v>
      </c>
      <c r="B12" s="99"/>
      <c r="C12" s="99"/>
      <c r="I12">
        <f>SUM('[3]5000 inbursa reest 2014'!$J$45:$J$47)</f>
        <v>130126342.31844307</v>
      </c>
    </row>
    <row r="13" spans="1:9" ht="51" customHeight="1" x14ac:dyDescent="0.3">
      <c r="A13" s="99"/>
      <c r="B13" s="99"/>
      <c r="C13" s="99"/>
      <c r="I13" s="42">
        <f>SUM('[4]1160 inbursa reest 2014'!$J$43:$J$45)</f>
        <v>27457776.718522366</v>
      </c>
    </row>
    <row r="14" spans="1:9" x14ac:dyDescent="0.3">
      <c r="C14" s="2"/>
      <c r="I14">
        <f>SUM('[1]1716 BBVA'!$J$57:$J$59)</f>
        <v>43574364.744749591</v>
      </c>
    </row>
    <row r="15" spans="1:9" x14ac:dyDescent="0.3">
      <c r="I15">
        <f>SUM('[1]2028 BBVA'!$J$57:$J$59)</f>
        <v>51505798.562943086</v>
      </c>
    </row>
    <row r="18" spans="9:9" x14ac:dyDescent="0.3">
      <c r="I18">
        <f>SUM('[1]1380 BBVA'!$J$57:$J$59)</f>
        <v>35039983.16453959</v>
      </c>
    </row>
    <row r="19" spans="9:9" x14ac:dyDescent="0.3">
      <c r="I19">
        <f>SUM('[1]4500 Interacciones'!$J$58:$J$60)</f>
        <v>119106659.08950028</v>
      </c>
    </row>
    <row r="20" spans="9:9" x14ac:dyDescent="0.3">
      <c r="I20">
        <f>SUM('[1]1400  Multiva'!$J$58:$J$60)</f>
        <v>39761963.968866862</v>
      </c>
    </row>
    <row r="21" spans="9:9" x14ac:dyDescent="0.3">
      <c r="I21">
        <f>SUM('[2]Banobras 1400'!$H$74:$H$76)</f>
        <v>35696387.279960081</v>
      </c>
    </row>
    <row r="22" spans="9:9" x14ac:dyDescent="0.3">
      <c r="I22">
        <f>SUM('[2]Banobras 1200'!$H$79:$H$81)</f>
        <v>27162666.66666666</v>
      </c>
    </row>
    <row r="23" spans="9:9" x14ac:dyDescent="0.3">
      <c r="I23">
        <f>SUM('[2]Banobras 636.92'!$H$67:$H$69)</f>
        <v>13459895.902114168</v>
      </c>
    </row>
    <row r="24" spans="9:9" x14ac:dyDescent="0.3">
      <c r="I24">
        <f>SUM('[2]Banobras 1020'!$G$65:$G$67)</f>
        <v>21363000</v>
      </c>
    </row>
    <row r="25" spans="9:9" x14ac:dyDescent="0.3">
      <c r="I25">
        <f>SUM('[1]Banorte 1,995mdp'!$J$43:$J$45)</f>
        <v>49337046.910403021</v>
      </c>
    </row>
  </sheetData>
  <mergeCells count="4">
    <mergeCell ref="A3:C3"/>
    <mergeCell ref="A2:C2"/>
    <mergeCell ref="A13:C13"/>
    <mergeCell ref="A12:C12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S20"/>
  <sheetViews>
    <sheetView tabSelected="1" workbookViewId="0">
      <selection activeCell="B5" sqref="B5"/>
    </sheetView>
  </sheetViews>
  <sheetFormatPr baseColWidth="10" defaultRowHeight="14.4" x14ac:dyDescent="0.3"/>
  <cols>
    <col min="1" max="1" width="49" customWidth="1"/>
    <col min="2" max="2" width="18.33203125" bestFit="1" customWidth="1"/>
    <col min="3" max="3" width="19.5546875" customWidth="1"/>
    <col min="4" max="4" width="2.5546875" customWidth="1"/>
    <col min="5" max="5" width="23.109375" customWidth="1"/>
    <col min="6" max="6" width="11.44140625" customWidth="1"/>
    <col min="8" max="8" width="0" hidden="1" customWidth="1"/>
    <col min="9" max="9" width="15.109375" hidden="1" customWidth="1"/>
    <col min="10" max="10" width="0" hidden="1" customWidth="1"/>
    <col min="11" max="11" width="15.109375" hidden="1" customWidth="1"/>
    <col min="12" max="12" width="13.109375" hidden="1" customWidth="1"/>
    <col min="13" max="18" width="0" hidden="1" customWidth="1"/>
  </cols>
  <sheetData>
    <row r="2" spans="1:19" ht="36.75" customHeight="1" x14ac:dyDescent="0.3">
      <c r="A2" s="94" t="s">
        <v>19</v>
      </c>
      <c r="B2" s="94"/>
      <c r="C2" s="94"/>
      <c r="D2" s="40"/>
      <c r="E2" s="8"/>
    </row>
    <row r="3" spans="1:19" x14ac:dyDescent="0.3">
      <c r="A3" s="50" t="str">
        <f>'Formato 0'!A3</f>
        <v>al primer trimestre 2026</v>
      </c>
    </row>
    <row r="4" spans="1:19" ht="34.200000000000003" x14ac:dyDescent="0.3">
      <c r="A4" s="52"/>
      <c r="B4" s="51" t="s">
        <v>84</v>
      </c>
      <c r="C4" s="60" t="s">
        <v>85</v>
      </c>
      <c r="D4" s="16"/>
      <c r="E4" s="2"/>
    </row>
    <row r="5" spans="1:19" s="11" customFormat="1" ht="14.4" customHeight="1" x14ac:dyDescent="0.3">
      <c r="A5" s="9" t="s">
        <v>47</v>
      </c>
      <c r="B5" s="87">
        <v>1151546000</v>
      </c>
      <c r="C5" s="61">
        <v>1193710000</v>
      </c>
      <c r="D5" s="24"/>
      <c r="E5" s="10"/>
    </row>
    <row r="6" spans="1:19" s="11" customFormat="1" x14ac:dyDescent="0.3">
      <c r="A6" s="12" t="s">
        <v>20</v>
      </c>
      <c r="B6" s="58">
        <v>34197355296.012737</v>
      </c>
      <c r="C6" s="57">
        <f>'Formato 1'!B5</f>
        <v>34084623133.151993</v>
      </c>
      <c r="D6" s="22"/>
    </row>
    <row r="7" spans="1:19" s="11" customFormat="1" x14ac:dyDescent="0.3">
      <c r="A7" s="12" t="s">
        <v>21</v>
      </c>
      <c r="B7" s="19">
        <f>+B6/B5</f>
        <v>29.696907718851644</v>
      </c>
      <c r="C7" s="19">
        <f>+C6/C5</f>
        <v>28.553520648358472</v>
      </c>
      <c r="D7" s="41"/>
    </row>
    <row r="8" spans="1:19" x14ac:dyDescent="0.3">
      <c r="K8" s="97" t="s">
        <v>48</v>
      </c>
      <c r="L8" s="97"/>
      <c r="M8" s="97"/>
    </row>
    <row r="9" spans="1:19" x14ac:dyDescent="0.3">
      <c r="A9" s="13"/>
      <c r="B9" s="13"/>
      <c r="C9" s="13"/>
      <c r="D9" s="13"/>
      <c r="E9" s="25"/>
      <c r="F9" s="13"/>
      <c r="I9" s="14"/>
      <c r="K9">
        <v>92.2</v>
      </c>
    </row>
    <row r="10" spans="1:19" x14ac:dyDescent="0.3">
      <c r="K10">
        <v>98.4</v>
      </c>
      <c r="L10" s="71">
        <f>+(K10-K9)/K9</f>
        <v>6.724511930585686E-2</v>
      </c>
    </row>
    <row r="11" spans="1:19" x14ac:dyDescent="0.3">
      <c r="K11">
        <v>102.7</v>
      </c>
      <c r="L11" s="71">
        <f>+(K11-K10)/K10</f>
        <v>4.3699186991869886E-2</v>
      </c>
      <c r="M11" s="72">
        <f>+AVERAGE(L10:L11)</f>
        <v>5.5472153148863376E-2</v>
      </c>
    </row>
    <row r="12" spans="1:19" x14ac:dyDescent="0.3">
      <c r="A12" s="79"/>
      <c r="B12" s="79"/>
      <c r="C12" s="79"/>
      <c r="D12" s="79"/>
      <c r="E12" s="79"/>
      <c r="F12" s="79"/>
      <c r="G12" s="79"/>
      <c r="H12" s="79"/>
      <c r="I12" s="79">
        <f>SUM('[1]1380 BBVA'!$J$57:$J$59)</f>
        <v>35039983.16453959</v>
      </c>
      <c r="J12" s="79"/>
      <c r="K12" s="79"/>
      <c r="L12" s="79"/>
      <c r="M12" s="79"/>
      <c r="N12" s="79"/>
      <c r="O12" s="79"/>
      <c r="P12" s="79"/>
      <c r="Q12" s="79"/>
      <c r="R12" s="79"/>
      <c r="S12" s="79"/>
    </row>
    <row r="13" spans="1:19" x14ac:dyDescent="0.3">
      <c r="A13" s="96"/>
      <c r="B13" s="96"/>
      <c r="C13" s="96"/>
      <c r="D13" s="79"/>
      <c r="E13" s="79"/>
      <c r="F13" s="79"/>
      <c r="G13" s="79"/>
      <c r="H13" s="79"/>
      <c r="I13" s="79">
        <f>SUM('[1]4500 Interacciones'!$J$58:$J$60)</f>
        <v>119106659.08950028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</row>
    <row r="14" spans="1:19" ht="36.75" customHeight="1" x14ac:dyDescent="0.3">
      <c r="A14" s="96"/>
      <c r="B14" s="96"/>
      <c r="C14" s="96"/>
      <c r="D14" s="79"/>
      <c r="E14" s="79"/>
      <c r="F14" s="79"/>
      <c r="G14" s="79"/>
      <c r="H14" s="79"/>
      <c r="I14" s="79">
        <f>SUM('[1]1400  Multiva'!$J$58:$J$60)</f>
        <v>39761963.968866862</v>
      </c>
      <c r="J14" s="79"/>
      <c r="K14" s="79"/>
      <c r="L14" s="79"/>
      <c r="M14" s="79"/>
      <c r="N14" s="79"/>
      <c r="O14" s="79"/>
      <c r="P14" s="79"/>
      <c r="Q14" s="79"/>
      <c r="R14" s="79"/>
      <c r="S14" s="79"/>
    </row>
    <row r="15" spans="1:19" ht="63" customHeight="1" x14ac:dyDescent="0.3">
      <c r="A15" s="96"/>
      <c r="B15" s="96"/>
      <c r="C15" s="96"/>
      <c r="D15" s="79"/>
      <c r="E15" s="79"/>
      <c r="F15" s="79"/>
      <c r="G15" s="79"/>
      <c r="H15" s="79"/>
      <c r="I15" s="79">
        <f>SUM('[2]Banobras 1400'!$H$74:$H$76)</f>
        <v>35696387.279960081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</row>
    <row r="16" spans="1:19" x14ac:dyDescent="0.3">
      <c r="I16">
        <f>SUM('[2]Banobras 1200'!$H$79:$H$81)</f>
        <v>27162666.66666666</v>
      </c>
    </row>
    <row r="17" spans="9:12" x14ac:dyDescent="0.3">
      <c r="I17">
        <f>SUM('[2]Banobras 636.92'!$H$67:$H$69)</f>
        <v>13459895.902114168</v>
      </c>
      <c r="J17" t="s">
        <v>52</v>
      </c>
      <c r="K17" s="15">
        <v>593560</v>
      </c>
    </row>
    <row r="18" spans="9:12" x14ac:dyDescent="0.3">
      <c r="I18">
        <f>SUM('[2]Banobras 1020'!$G$65:$G$67)</f>
        <v>21363000</v>
      </c>
      <c r="J18" t="s">
        <v>49</v>
      </c>
      <c r="K18" s="15">
        <v>883847</v>
      </c>
    </row>
    <row r="19" spans="9:12" x14ac:dyDescent="0.3">
      <c r="I19">
        <f>SUM('[1]Banorte 1,995mdp'!$J$43:$J$45)</f>
        <v>49337046.910403021</v>
      </c>
      <c r="J19" t="s">
        <v>50</v>
      </c>
      <c r="K19" s="15">
        <v>878590</v>
      </c>
    </row>
    <row r="20" spans="9:12" x14ac:dyDescent="0.3">
      <c r="J20" t="s">
        <v>51</v>
      </c>
      <c r="K20" s="15">
        <v>1114407</v>
      </c>
      <c r="L20" s="15">
        <f>+K20*(1+M11)</f>
        <v>1176225.5557741653</v>
      </c>
    </row>
  </sheetData>
  <mergeCells count="4">
    <mergeCell ref="A2:C2"/>
    <mergeCell ref="A13:C14"/>
    <mergeCell ref="A15:C15"/>
    <mergeCell ref="K8:M8"/>
  </mergeCells>
  <phoneticPr fontId="24" type="noConversion"/>
  <printOptions horizontalCentered="1"/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Formato 0</vt:lpstr>
      <vt:lpstr>Formato 1</vt:lpstr>
      <vt:lpstr>Hoja1</vt:lpstr>
      <vt:lpstr>Formato 3</vt:lpstr>
      <vt:lpstr>Formato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DAGUERO</dc:creator>
  <cp:lastModifiedBy>Natalia Mendoza Robles</cp:lastModifiedBy>
  <cp:lastPrinted>2024-05-27T20:07:16Z</cp:lastPrinted>
  <dcterms:created xsi:type="dcterms:W3CDTF">2013-07-26T18:45:28Z</dcterms:created>
  <dcterms:modified xsi:type="dcterms:W3CDTF">2026-04-17T18:23:08Z</dcterms:modified>
</cp:coreProperties>
</file>