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8.114.99\Nueva carpeta\SESESP CARPETAS COMPARTIDAS\Registro de Recursos Federales\2025\Luis Márquez\INFORME TRIMESTRAL\3er TRIMESTRE 2025 FASP\"/>
    </mc:Choice>
  </mc:AlternateContent>
  <xr:revisionPtr revIDLastSave="0" documentId="13_ncr:1_{C617DCA5-E598-4F55-9352-6D4F76CA5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Hoja1!$D$13:$X$56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4" i="1" l="1"/>
  <c r="U23" i="1"/>
  <c r="L44" i="1"/>
  <c r="L43" i="1"/>
  <c r="L41" i="1" s="1"/>
  <c r="R56" i="1"/>
  <c r="R55" i="1"/>
  <c r="R53" i="1" s="1"/>
  <c r="R54" i="1"/>
  <c r="R52" i="1"/>
  <c r="R51" i="1" s="1"/>
  <c r="R38" i="1"/>
  <c r="J18" i="1"/>
  <c r="R43" i="1"/>
  <c r="V35" i="1"/>
  <c r="L30" i="1"/>
  <c r="L28" i="1" s="1"/>
  <c r="L31" i="1"/>
  <c r="L32" i="1"/>
  <c r="V26" i="1"/>
  <c r="V27" i="1"/>
  <c r="X27" i="1" s="1"/>
  <c r="V25" i="1"/>
  <c r="X19" i="1"/>
  <c r="V19" i="1"/>
  <c r="X25" i="1"/>
  <c r="I18" i="1"/>
  <c r="I24" i="1"/>
  <c r="W19" i="1"/>
  <c r="U20" i="1"/>
  <c r="U21" i="1"/>
  <c r="U22" i="1"/>
  <c r="U19" i="1"/>
  <c r="R20" i="1"/>
  <c r="R18" i="1" s="1"/>
  <c r="R21" i="1"/>
  <c r="R22" i="1"/>
  <c r="R23" i="1"/>
  <c r="R19" i="1"/>
  <c r="O20" i="1"/>
  <c r="O21" i="1"/>
  <c r="O22" i="1"/>
  <c r="O18" i="1"/>
  <c r="O19" i="1"/>
  <c r="L20" i="1"/>
  <c r="L21" i="1"/>
  <c r="L22" i="1"/>
  <c r="L23" i="1"/>
  <c r="L19" i="1"/>
  <c r="I22" i="1"/>
  <c r="I55" i="1"/>
  <c r="I56" i="1"/>
  <c r="I53" i="1"/>
  <c r="I52" i="1"/>
  <c r="I50" i="1"/>
  <c r="I47" i="1"/>
  <c r="I48" i="1"/>
  <c r="I46" i="1"/>
  <c r="I45" i="1" s="1"/>
  <c r="I43" i="1"/>
  <c r="I44" i="1"/>
  <c r="I41" i="1" s="1"/>
  <c r="I42" i="1"/>
  <c r="I40" i="1"/>
  <c r="I39" i="1" s="1"/>
  <c r="I38" i="1"/>
  <c r="I35" i="1"/>
  <c r="I36" i="1"/>
  <c r="I34" i="1"/>
  <c r="I30" i="1"/>
  <c r="I31" i="1"/>
  <c r="I32" i="1"/>
  <c r="I29" i="1"/>
  <c r="I26" i="1"/>
  <c r="I27" i="1"/>
  <c r="I25" i="1"/>
  <c r="I20" i="1"/>
  <c r="I21" i="1"/>
  <c r="I23" i="1"/>
  <c r="I19" i="1"/>
  <c r="H22" i="1"/>
  <c r="W22" i="1" s="1"/>
  <c r="X48" i="1"/>
  <c r="X47" i="1"/>
  <c r="W48" i="1"/>
  <c r="W47" i="1"/>
  <c r="W46" i="1"/>
  <c r="X46" i="1" s="1"/>
  <c r="X45" i="1" s="1"/>
  <c r="V48" i="1"/>
  <c r="V47" i="1"/>
  <c r="V46" i="1"/>
  <c r="X43" i="1"/>
  <c r="X44" i="1"/>
  <c r="X42" i="1"/>
  <c r="W43" i="1"/>
  <c r="W44" i="1"/>
  <c r="W42" i="1"/>
  <c r="V43" i="1"/>
  <c r="V44" i="1"/>
  <c r="V42" i="1"/>
  <c r="V40" i="1"/>
  <c r="W38" i="1"/>
  <c r="X38" i="1" s="1"/>
  <c r="X37" i="1" s="1"/>
  <c r="V38" i="1"/>
  <c r="W35" i="1"/>
  <c r="X35" i="1" s="1"/>
  <c r="W36" i="1"/>
  <c r="W34" i="1"/>
  <c r="V36" i="1"/>
  <c r="X36" i="1" s="1"/>
  <c r="V34" i="1"/>
  <c r="X30" i="1"/>
  <c r="X32" i="1"/>
  <c r="W30" i="1"/>
  <c r="W31" i="1"/>
  <c r="W32" i="1"/>
  <c r="W29" i="1"/>
  <c r="X29" i="1" s="1"/>
  <c r="V32" i="1"/>
  <c r="V30" i="1"/>
  <c r="V31" i="1"/>
  <c r="X31" i="1" s="1"/>
  <c r="V29" i="1"/>
  <c r="U29" i="1"/>
  <c r="W26" i="1"/>
  <c r="W27" i="1"/>
  <c r="W25" i="1"/>
  <c r="X26" i="1"/>
  <c r="W21" i="1"/>
  <c r="W20" i="1"/>
  <c r="W23" i="1"/>
  <c r="V20" i="1"/>
  <c r="V22" i="1"/>
  <c r="V21" i="1"/>
  <c r="H18" i="1"/>
  <c r="H16" i="1" s="1"/>
  <c r="K18" i="1"/>
  <c r="N18" i="1"/>
  <c r="N16" i="1" s="1"/>
  <c r="P18" i="1"/>
  <c r="P16" i="1" s="1"/>
  <c r="Q18" i="1"/>
  <c r="S18" i="1"/>
  <c r="T18" i="1"/>
  <c r="G18" i="1"/>
  <c r="H24" i="1"/>
  <c r="J24" i="1"/>
  <c r="K24" i="1"/>
  <c r="M24" i="1"/>
  <c r="N24" i="1"/>
  <c r="O24" i="1"/>
  <c r="P24" i="1"/>
  <c r="Q24" i="1"/>
  <c r="R24" i="1"/>
  <c r="S24" i="1"/>
  <c r="T24" i="1"/>
  <c r="W24" i="1"/>
  <c r="G24" i="1"/>
  <c r="H28" i="1"/>
  <c r="I28" i="1"/>
  <c r="J28" i="1"/>
  <c r="K28" i="1"/>
  <c r="M28" i="1"/>
  <c r="N28" i="1"/>
  <c r="O28" i="1"/>
  <c r="P28" i="1"/>
  <c r="Q28" i="1"/>
  <c r="S28" i="1"/>
  <c r="T28" i="1"/>
  <c r="G28" i="1"/>
  <c r="H33" i="1"/>
  <c r="I33" i="1"/>
  <c r="J33" i="1"/>
  <c r="K33" i="1"/>
  <c r="M33" i="1"/>
  <c r="N33" i="1"/>
  <c r="P33" i="1"/>
  <c r="Q33" i="1"/>
  <c r="R33" i="1"/>
  <c r="S33" i="1"/>
  <c r="T33" i="1"/>
  <c r="G33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V37" i="1"/>
  <c r="G37" i="1"/>
  <c r="H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G39" i="1"/>
  <c r="H41" i="1"/>
  <c r="J41" i="1"/>
  <c r="K41" i="1"/>
  <c r="M41" i="1"/>
  <c r="N41" i="1"/>
  <c r="O41" i="1"/>
  <c r="P41" i="1"/>
  <c r="Q41" i="1"/>
  <c r="S41" i="1"/>
  <c r="T41" i="1"/>
  <c r="V41" i="1"/>
  <c r="G41" i="1"/>
  <c r="H45" i="1"/>
  <c r="J45" i="1"/>
  <c r="K45" i="1"/>
  <c r="L45" i="1"/>
  <c r="M45" i="1"/>
  <c r="N45" i="1"/>
  <c r="O45" i="1"/>
  <c r="P45" i="1"/>
  <c r="Q45" i="1"/>
  <c r="R45" i="1"/>
  <c r="S45" i="1"/>
  <c r="T45" i="1"/>
  <c r="V45" i="1"/>
  <c r="G45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G49" i="1"/>
  <c r="H51" i="1"/>
  <c r="I51" i="1"/>
  <c r="J51" i="1"/>
  <c r="K51" i="1"/>
  <c r="L51" i="1"/>
  <c r="M51" i="1"/>
  <c r="N51" i="1"/>
  <c r="O51" i="1"/>
  <c r="P51" i="1"/>
  <c r="Q51" i="1"/>
  <c r="S51" i="1"/>
  <c r="T51" i="1"/>
  <c r="W51" i="1"/>
  <c r="G51" i="1"/>
  <c r="H53" i="1"/>
  <c r="J53" i="1"/>
  <c r="K53" i="1"/>
  <c r="L53" i="1"/>
  <c r="M53" i="1"/>
  <c r="N53" i="1"/>
  <c r="O53" i="1"/>
  <c r="P53" i="1"/>
  <c r="Q53" i="1"/>
  <c r="S53" i="1"/>
  <c r="T53" i="1"/>
  <c r="V53" i="1"/>
  <c r="G53" i="1"/>
  <c r="W41" i="1" l="1"/>
  <c r="W45" i="1"/>
  <c r="Q16" i="1"/>
  <c r="W37" i="1"/>
  <c r="W33" i="1"/>
  <c r="J16" i="1"/>
  <c r="K16" i="1"/>
  <c r="V33" i="1"/>
  <c r="V28" i="1"/>
  <c r="T16" i="1"/>
  <c r="W28" i="1"/>
  <c r="V24" i="1"/>
  <c r="S16" i="1"/>
  <c r="G16" i="1"/>
  <c r="U18" i="1"/>
  <c r="L18" i="1"/>
  <c r="X21" i="1"/>
  <c r="X22" i="1"/>
  <c r="X20" i="1"/>
  <c r="I16" i="1"/>
  <c r="W18" i="1"/>
  <c r="L55" i="1"/>
  <c r="O55" i="1"/>
  <c r="U55" i="1"/>
  <c r="V55" i="1"/>
  <c r="W55" i="1"/>
  <c r="L56" i="1"/>
  <c r="O56" i="1"/>
  <c r="U56" i="1"/>
  <c r="U53" i="1" s="1"/>
  <c r="V56" i="1"/>
  <c r="W56" i="1"/>
  <c r="X56" i="1" s="1"/>
  <c r="U44" i="1"/>
  <c r="R44" i="1"/>
  <c r="O44" i="1"/>
  <c r="U36" i="1"/>
  <c r="R36" i="1"/>
  <c r="O36" i="1"/>
  <c r="L36" i="1"/>
  <c r="U35" i="1"/>
  <c r="U33" i="1" s="1"/>
  <c r="R35" i="1"/>
  <c r="O35" i="1"/>
  <c r="O33" i="1" s="1"/>
  <c r="O16" i="1" s="1"/>
  <c r="L35" i="1"/>
  <c r="L25" i="1"/>
  <c r="O25" i="1"/>
  <c r="R25" i="1"/>
  <c r="U25" i="1"/>
  <c r="L54" i="1"/>
  <c r="O54" i="1"/>
  <c r="V54" i="1"/>
  <c r="W54" i="1"/>
  <c r="W52" i="1"/>
  <c r="V52" i="1"/>
  <c r="V51" i="1" s="1"/>
  <c r="U52" i="1"/>
  <c r="U51" i="1" s="1"/>
  <c r="O52" i="1"/>
  <c r="L52" i="1"/>
  <c r="W50" i="1"/>
  <c r="V50" i="1"/>
  <c r="U50" i="1"/>
  <c r="R50" i="1"/>
  <c r="O50" i="1"/>
  <c r="L50" i="1"/>
  <c r="W53" i="1" l="1"/>
  <c r="W16" i="1" s="1"/>
  <c r="X55" i="1"/>
  <c r="X54" i="1"/>
  <c r="X53" i="1" s="1"/>
  <c r="X52" i="1"/>
  <c r="X51" i="1" s="1"/>
  <c r="X50" i="1"/>
  <c r="U26" i="1" l="1"/>
  <c r="U27" i="1"/>
  <c r="R48" i="1"/>
  <c r="R47" i="1"/>
  <c r="R42" i="1"/>
  <c r="R41" i="1" s="1"/>
  <c r="R40" i="1"/>
  <c r="R34" i="1"/>
  <c r="R32" i="1"/>
  <c r="R31" i="1"/>
  <c r="R30" i="1"/>
  <c r="R29" i="1"/>
  <c r="R28" i="1" s="1"/>
  <c r="R27" i="1"/>
  <c r="R26" i="1"/>
  <c r="O47" i="1"/>
  <c r="O48" i="1"/>
  <c r="O46" i="1"/>
  <c r="O43" i="1"/>
  <c r="O42" i="1"/>
  <c r="O40" i="1"/>
  <c r="O38" i="1"/>
  <c r="O34" i="1"/>
  <c r="O32" i="1"/>
  <c r="O31" i="1"/>
  <c r="O30" i="1"/>
  <c r="O29" i="1"/>
  <c r="O27" i="1"/>
  <c r="O26" i="1"/>
  <c r="L48" i="1"/>
  <c r="L47" i="1"/>
  <c r="L46" i="1"/>
  <c r="L42" i="1"/>
  <c r="L40" i="1"/>
  <c r="L38" i="1"/>
  <c r="L34" i="1"/>
  <c r="L33" i="1" s="1"/>
  <c r="L29" i="1"/>
  <c r="L27" i="1"/>
  <c r="L24" i="1" s="1"/>
  <c r="L26" i="1"/>
  <c r="W40" i="1"/>
  <c r="R16" i="1" l="1"/>
  <c r="L16" i="1"/>
  <c r="U24" i="1"/>
  <c r="U38" i="1"/>
  <c r="U37" i="1" s="1"/>
  <c r="X34" i="1"/>
  <c r="X33" i="1" s="1"/>
  <c r="U34" i="1"/>
  <c r="U48" i="1" l="1"/>
  <c r="U47" i="1"/>
  <c r="U46" i="1"/>
  <c r="U45" i="1" s="1"/>
  <c r="U43" i="1"/>
  <c r="U42" i="1"/>
  <c r="U41" i="1" s="1"/>
  <c r="U16" i="1" s="1"/>
  <c r="U40" i="1"/>
  <c r="U32" i="1"/>
  <c r="U31" i="1"/>
  <c r="U28" i="1" s="1"/>
  <c r="U30" i="1"/>
  <c r="X40" i="1"/>
  <c r="X41" i="1" l="1"/>
  <c r="X28" i="1" l="1"/>
  <c r="X24" i="1"/>
  <c r="M23" i="1" l="1"/>
  <c r="M18" i="1" l="1"/>
  <c r="M16" i="1" s="1"/>
  <c r="V23" i="1"/>
  <c r="V18" i="1" s="1"/>
  <c r="X23" i="1" l="1"/>
  <c r="X18" i="1" s="1"/>
  <c r="X16" i="1" s="1"/>
  <c r="V16" i="1"/>
</calcChain>
</file>

<file path=xl/sharedStrings.xml><?xml version="1.0" encoding="utf-8"?>
<sst xmlns="http://schemas.openxmlformats.org/spreadsheetml/2006/main" count="73" uniqueCount="35">
  <si>
    <t>PROGRAMA</t>
  </si>
  <si>
    <t>CAPITULO</t>
  </si>
  <si>
    <t>ANEXO TECNICO/ PROGRAMA CON PRIORIDAD NACIONAL</t>
  </si>
  <si>
    <t>FINANCIAMIENTO CONJUNTO</t>
  </si>
  <si>
    <t>CONVENIDO</t>
  </si>
  <si>
    <t>COMPROMETIDO</t>
  </si>
  <si>
    <t>DEVENGADO</t>
  </si>
  <si>
    <t>EJERCIDO</t>
  </si>
  <si>
    <t>PAGADO</t>
  </si>
  <si>
    <t>SALDO</t>
  </si>
  <si>
    <t>FEDERAL</t>
  </si>
  <si>
    <t>ESTATAL</t>
  </si>
  <si>
    <t>TOTAL</t>
  </si>
  <si>
    <t>Servicios Personales</t>
  </si>
  <si>
    <t>Servicios Generales</t>
  </si>
  <si>
    <t>Bienes Muebles, Inmuebles e Intangibles</t>
  </si>
  <si>
    <t>Materiales y Suministros</t>
  </si>
  <si>
    <t>Inversión Pública</t>
  </si>
  <si>
    <t>SISTEMA NACIONAL DE SEGURIDAD PÚBLICA</t>
  </si>
  <si>
    <t>(PESOS)</t>
  </si>
  <si>
    <t xml:space="preserve">ENTIDAD FEDERATIVA:CHIHUAHUA </t>
  </si>
  <si>
    <t>Seguimiento y Evaluación de los Programas</t>
  </si>
  <si>
    <t>Prevención de la violencia y del delito conforme al Modelo Nacional de Policía y Justicia Cívica</t>
  </si>
  <si>
    <t>AVANCE EN LA APLICACION DE LOS RECURSOS ASIGNADOS A LOS PROGRAMAS DE SEGURIDAD PUBLICA 2025</t>
  </si>
  <si>
    <t>Formación y Capacitación Continua conforme al Programa Rector</t>
  </si>
  <si>
    <t>Modernización de Infraestructura y Equipamiento de las Instituciones de Seguridad Pública y Procuración de Justicia</t>
  </si>
  <si>
    <t>Mejora de las Capacidades de Inteligencia Policial y Operativa</t>
  </si>
  <si>
    <t>Sistema Único de Reporte de Incidencia Delictiva</t>
  </si>
  <si>
    <t>Integración de la Red Nacional de Radiocomunicaciones</t>
  </si>
  <si>
    <t>Modernización del Registro Público Vehicular (REPUVE)</t>
  </si>
  <si>
    <t>Evaluación y Certificación de los Centros de Control y Comando</t>
  </si>
  <si>
    <t>Estandarización y Modernización de los Sistemas de Videovigilancia y Registro de Incidentes</t>
  </si>
  <si>
    <t>Modernización de la Infraestructura Penitenciaria</t>
  </si>
  <si>
    <t>(CIFRAS AL 30/09/2025)</t>
  </si>
  <si>
    <t>TOTALES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</si>
</sst>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0" borderId="0" xfId="0" applyFill="1"/>
    <xf numFmtId="0" fontId="0" fillId="2" borderId="0" xfId="0" applyFill="1"/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7" fillId="0" borderId="0" xfId="0" applyFont="1" applyFill="1"/>
    <xf numFmtId="0" fontId="1" fillId="0" borderId="0" xfId="0" applyFont="1" applyFill="1"/>
    <xf numFmtId="8" fontId="4" fillId="6" borderId="5" xfId="0" applyNumberFormat="1" applyFont="1" applyFill="1" applyBorder="1" applyAlignment="1">
      <alignment horizontal="right" vertical="top" wrapText="1"/>
    </xf>
    <xf numFmtId="0" fontId="0" fillId="5" borderId="2" xfId="0" applyFont="1" applyFill="1" applyBorder="1"/>
    <xf numFmtId="8" fontId="2" fillId="7" borderId="1" xfId="0" applyNumberFormat="1" applyFont="1" applyFill="1" applyBorder="1" applyAlignment="1">
      <alignment vertical="top" wrapText="1"/>
    </xf>
    <xf numFmtId="8" fontId="2" fillId="8" borderId="1" xfId="0" applyNumberFormat="1" applyFont="1" applyFill="1" applyBorder="1" applyAlignment="1">
      <alignment vertical="top" wrapText="1"/>
    </xf>
    <xf numFmtId="8" fontId="0" fillId="0" borderId="0" xfId="0" applyNumberFormat="1" applyFill="1"/>
    <xf numFmtId="8" fontId="9" fillId="3" borderId="6" xfId="1" applyNumberFormat="1" applyFont="1" applyFill="1" applyBorder="1" applyAlignment="1">
      <alignment vertical="center" wrapText="1"/>
    </xf>
    <xf numFmtId="8" fontId="2" fillId="8" borderId="5" xfId="0" applyNumberFormat="1" applyFont="1" applyFill="1" applyBorder="1" applyAlignment="1">
      <alignment vertical="top" wrapText="1"/>
    </xf>
    <xf numFmtId="0" fontId="0" fillId="5" borderId="2" xfId="0" applyFill="1" applyBorder="1"/>
    <xf numFmtId="0" fontId="2" fillId="0" borderId="1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slie%20Velarde\AppData\Local\Microsoft\Windows\INetCache\Content.Outlook\61KDS0CV\08%20MECANISMO%20FASP%20SEPTIEMBRE%20%202025%20CHIHUAHUA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 CHIH"/>
      <sheetName val="AVANCE RENDIMIENTOS FINANCIEROS"/>
      <sheetName val="MINISTRACIONES-RENDIMIENTOS"/>
      <sheetName val="REINTEGRO DE RECURSOS"/>
      <sheetName val="INSTRUCTIVO"/>
    </sheetNames>
    <sheetDataSet>
      <sheetData sheetId="0">
        <row r="790">
          <cell r="BO790">
            <v>443554.55</v>
          </cell>
        </row>
        <row r="800">
          <cell r="BO800">
            <v>3030955.38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6"/>
  <sheetViews>
    <sheetView tabSelected="1" zoomScale="70" zoomScaleNormal="70" workbookViewId="0">
      <selection activeCell="Z25" sqref="Z25"/>
    </sheetView>
  </sheetViews>
  <sheetFormatPr baseColWidth="10" defaultRowHeight="15" x14ac:dyDescent="0.25"/>
  <cols>
    <col min="4" max="4" width="15.42578125" bestFit="1" customWidth="1"/>
    <col min="5" max="5" width="13.5703125" bestFit="1" customWidth="1"/>
    <col min="6" max="6" width="69.28515625" customWidth="1"/>
    <col min="7" max="7" width="19.140625" customWidth="1"/>
    <col min="8" max="8" width="17.7109375" bestFit="1" customWidth="1"/>
    <col min="9" max="10" width="18.140625" bestFit="1" customWidth="1"/>
    <col min="11" max="11" width="17.42578125" customWidth="1"/>
    <col min="12" max="12" width="17.5703125" customWidth="1"/>
    <col min="13" max="14" width="15.7109375" bestFit="1" customWidth="1"/>
    <col min="15" max="15" width="18.85546875" customWidth="1"/>
    <col min="16" max="16" width="15.7109375" customWidth="1"/>
    <col min="17" max="17" width="14.5703125" customWidth="1"/>
    <col min="18" max="18" width="15.7109375" customWidth="1"/>
    <col min="19" max="19" width="18.5703125" bestFit="1" customWidth="1"/>
    <col min="20" max="20" width="17.7109375" bestFit="1" customWidth="1"/>
    <col min="21" max="21" width="18.140625" bestFit="1" customWidth="1"/>
    <col min="22" max="22" width="18.5703125" bestFit="1" customWidth="1"/>
    <col min="23" max="23" width="16.85546875" customWidth="1"/>
    <col min="24" max="24" width="18.140625" bestFit="1" customWidth="1"/>
    <col min="25" max="25" width="16.28515625" bestFit="1" customWidth="1"/>
  </cols>
  <sheetData>
    <row r="1" spans="2:25" x14ac:dyDescent="0.25">
      <c r="B1" s="7"/>
      <c r="C1" s="7"/>
      <c r="D1" s="7"/>
      <c r="E1" s="7"/>
      <c r="F1" s="7"/>
      <c r="G1" s="7"/>
      <c r="H1" s="7"/>
    </row>
    <row r="2" spans="2:25" s="2" customFormat="1" x14ac:dyDescent="0.25">
      <c r="B2" s="8"/>
      <c r="C2" s="9"/>
      <c r="D2" s="9"/>
      <c r="E2" s="9"/>
      <c r="F2" s="9"/>
      <c r="G2" s="9"/>
      <c r="H2" s="8"/>
    </row>
    <row r="3" spans="2:25" s="6" customFormat="1" x14ac:dyDescent="0.25">
      <c r="B3" s="10"/>
      <c r="C3" s="11"/>
      <c r="D3" s="11"/>
      <c r="E3" s="11"/>
      <c r="F3" s="11"/>
      <c r="G3" s="11"/>
      <c r="H3" s="10"/>
      <c r="L3" s="12" t="s">
        <v>18</v>
      </c>
      <c r="M3" s="12"/>
      <c r="N3" s="12"/>
      <c r="O3" s="12"/>
      <c r="P3" s="12"/>
      <c r="Q3" s="12"/>
      <c r="R3" s="12"/>
      <c r="S3" s="12"/>
      <c r="T3" s="12"/>
      <c r="U3" s="12"/>
    </row>
    <row r="4" spans="2:25" s="2" customFormat="1" x14ac:dyDescent="0.25">
      <c r="B4" s="8"/>
      <c r="C4" s="9"/>
      <c r="D4" s="9"/>
      <c r="E4" s="9"/>
      <c r="F4" s="9"/>
      <c r="G4" s="9"/>
      <c r="H4" s="8"/>
      <c r="L4" s="13" t="s">
        <v>23</v>
      </c>
      <c r="M4" s="13"/>
      <c r="N4" s="13"/>
      <c r="O4" s="13"/>
      <c r="P4" s="13"/>
      <c r="Q4" s="13"/>
      <c r="R4" s="13"/>
      <c r="S4" s="13"/>
      <c r="T4" s="13"/>
      <c r="U4" s="13"/>
    </row>
    <row r="5" spans="2:25" s="2" customFormat="1" x14ac:dyDescent="0.25">
      <c r="B5" s="8"/>
      <c r="C5" s="9"/>
      <c r="D5" s="9"/>
      <c r="E5" s="9"/>
      <c r="F5" s="9"/>
      <c r="G5" s="9"/>
      <c r="H5" s="8"/>
      <c r="L5" s="13" t="s">
        <v>33</v>
      </c>
      <c r="M5" s="13"/>
      <c r="N5" s="13"/>
      <c r="O5" s="13"/>
      <c r="P5" s="13"/>
      <c r="Q5" s="13"/>
      <c r="R5" s="13"/>
      <c r="S5" s="13"/>
      <c r="T5" s="13"/>
      <c r="U5" s="13"/>
    </row>
    <row r="6" spans="2:25" s="2" customFormat="1" x14ac:dyDescent="0.25">
      <c r="B6" s="8"/>
      <c r="C6" s="9"/>
      <c r="D6" s="9"/>
      <c r="E6" s="9"/>
      <c r="F6" s="9"/>
      <c r="G6" s="9"/>
      <c r="H6" s="8"/>
      <c r="L6" s="13" t="s">
        <v>19</v>
      </c>
      <c r="M6" s="13"/>
      <c r="N6" s="13"/>
      <c r="O6" s="13"/>
      <c r="P6" s="13"/>
      <c r="Q6" s="13"/>
      <c r="R6" s="13"/>
      <c r="S6" s="13"/>
      <c r="T6" s="13"/>
      <c r="U6" s="13"/>
    </row>
    <row r="7" spans="2:25" s="2" customFormat="1" x14ac:dyDescent="0.25">
      <c r="B7" s="8"/>
      <c r="C7" s="9"/>
      <c r="D7" s="9"/>
      <c r="E7" s="9"/>
      <c r="F7" s="9"/>
      <c r="G7" s="9"/>
      <c r="H7" s="8"/>
      <c r="L7" s="13" t="s">
        <v>20</v>
      </c>
      <c r="M7" s="13"/>
      <c r="N7" s="13"/>
      <c r="O7" s="13"/>
      <c r="P7" s="13"/>
      <c r="Q7" s="13"/>
      <c r="R7" s="13"/>
      <c r="S7" s="13"/>
      <c r="T7" s="13"/>
      <c r="U7" s="13"/>
    </row>
    <row r="8" spans="2:25" s="2" customFormat="1" x14ac:dyDescent="0.25">
      <c r="B8" s="8"/>
      <c r="C8" s="9"/>
      <c r="D8" s="9"/>
      <c r="E8" s="9"/>
      <c r="F8" s="9"/>
      <c r="G8" s="9"/>
      <c r="H8" s="8"/>
    </row>
    <row r="9" spans="2:25" x14ac:dyDescent="0.25">
      <c r="B9" s="7"/>
      <c r="C9" s="7"/>
      <c r="D9" s="7"/>
      <c r="E9" s="7"/>
      <c r="F9" s="7"/>
      <c r="G9" s="7"/>
      <c r="H9" s="7"/>
    </row>
    <row r="10" spans="2:25" x14ac:dyDescent="0.25">
      <c r="B10" s="7"/>
      <c r="C10" s="7"/>
      <c r="D10" s="7"/>
      <c r="E10" s="7"/>
      <c r="F10" s="7"/>
      <c r="G10" s="7"/>
      <c r="H10" s="7"/>
    </row>
    <row r="11" spans="2:25" x14ac:dyDescent="0.25">
      <c r="B11" s="7"/>
      <c r="C11" s="7"/>
      <c r="D11" s="7"/>
      <c r="E11" s="7"/>
      <c r="F11" s="7"/>
      <c r="G11" s="7"/>
      <c r="H11" s="7"/>
    </row>
    <row r="13" spans="2:25" x14ac:dyDescent="0.25">
      <c r="G13" s="32"/>
      <c r="H13" s="33"/>
      <c r="I13" s="34"/>
      <c r="J13" s="32" t="s">
        <v>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4"/>
      <c r="Y13" s="2"/>
    </row>
    <row r="14" spans="2:25" x14ac:dyDescent="0.25">
      <c r="G14" s="32" t="s">
        <v>4</v>
      </c>
      <c r="H14" s="33"/>
      <c r="I14" s="34"/>
      <c r="J14" s="32" t="s">
        <v>5</v>
      </c>
      <c r="K14" s="33"/>
      <c r="L14" s="34"/>
      <c r="M14" s="32" t="s">
        <v>6</v>
      </c>
      <c r="N14" s="33"/>
      <c r="O14" s="34"/>
      <c r="P14" s="32" t="s">
        <v>7</v>
      </c>
      <c r="Q14" s="33"/>
      <c r="R14" s="34"/>
      <c r="S14" s="32" t="s">
        <v>8</v>
      </c>
      <c r="T14" s="33"/>
      <c r="U14" s="34"/>
      <c r="V14" s="32" t="s">
        <v>9</v>
      </c>
      <c r="W14" s="33"/>
      <c r="X14" s="34"/>
      <c r="Y14" s="2"/>
    </row>
    <row r="15" spans="2:25" x14ac:dyDescent="0.25">
      <c r="G15" s="4" t="s">
        <v>10</v>
      </c>
      <c r="H15" s="4" t="s">
        <v>11</v>
      </c>
      <c r="I15" s="4" t="s">
        <v>12</v>
      </c>
      <c r="J15" s="4" t="s">
        <v>10</v>
      </c>
      <c r="K15" s="4" t="s">
        <v>11</v>
      </c>
      <c r="L15" s="4" t="s">
        <v>12</v>
      </c>
      <c r="M15" s="4" t="s">
        <v>10</v>
      </c>
      <c r="N15" s="4" t="s">
        <v>11</v>
      </c>
      <c r="O15" s="4" t="s">
        <v>12</v>
      </c>
      <c r="P15" s="4" t="s">
        <v>10</v>
      </c>
      <c r="Q15" s="4" t="s">
        <v>11</v>
      </c>
      <c r="R15" s="4" t="s">
        <v>12</v>
      </c>
      <c r="S15" s="4" t="s">
        <v>10</v>
      </c>
      <c r="T15" s="4" t="s">
        <v>11</v>
      </c>
      <c r="U15" s="4" t="s">
        <v>12</v>
      </c>
      <c r="V15" s="4" t="s">
        <v>10</v>
      </c>
      <c r="W15" s="4" t="s">
        <v>11</v>
      </c>
      <c r="X15" s="4" t="s">
        <v>12</v>
      </c>
      <c r="Y15" s="2"/>
    </row>
    <row r="16" spans="2:25" x14ac:dyDescent="0.25">
      <c r="F16" s="5" t="s">
        <v>34</v>
      </c>
      <c r="G16" s="14">
        <f>G18+G24+G28+G33+G37+G39+G41+G45+G49+G51+G53</f>
        <v>356269432</v>
      </c>
      <c r="H16" s="14">
        <f t="shared" ref="H16:T16" si="0">H18+H24+H28+H33+H37+H39+H41+H45+H49+H51+H53</f>
        <v>117568912.56000002</v>
      </c>
      <c r="I16" s="14">
        <f>I18+I24+I28+I33+I37+I39+I41+I45+I49+I51+I53</f>
        <v>473838344.55999994</v>
      </c>
      <c r="J16" s="14">
        <f t="shared" si="0"/>
        <v>37768049.130000003</v>
      </c>
      <c r="K16" s="14">
        <f t="shared" si="0"/>
        <v>1269044.9099999999</v>
      </c>
      <c r="L16" s="14">
        <f t="shared" si="0"/>
        <v>39037094.039999999</v>
      </c>
      <c r="M16" s="14">
        <f t="shared" si="0"/>
        <v>7449404.209999999</v>
      </c>
      <c r="N16" s="14">
        <f t="shared" si="0"/>
        <v>0</v>
      </c>
      <c r="O16" s="14">
        <f t="shared" si="0"/>
        <v>7449404.209999999</v>
      </c>
      <c r="P16" s="14">
        <f t="shared" si="0"/>
        <v>0</v>
      </c>
      <c r="Q16" s="14">
        <f t="shared" si="0"/>
        <v>745843.14999999991</v>
      </c>
      <c r="R16" s="14">
        <f t="shared" si="0"/>
        <v>745843.14999999991</v>
      </c>
      <c r="S16" s="14">
        <f t="shared" si="0"/>
        <v>60967935.410000004</v>
      </c>
      <c r="T16" s="14">
        <f t="shared" si="0"/>
        <v>66706877.109999999</v>
      </c>
      <c r="U16" s="14">
        <f>U18+U24+U28+U33+U37+U39+U41+U45+U49+U51+U53</f>
        <v>127674812.52000001</v>
      </c>
      <c r="V16" s="14">
        <f>V18+V24+V28+V33+V37+V39+V41+V45+V49+V51+V53</f>
        <v>250084043.25000003</v>
      </c>
      <c r="W16" s="14">
        <f>W18+W24+W28+W33+W37+W39+W41+W45+W49+W51+W53</f>
        <v>48847147.389999986</v>
      </c>
      <c r="X16" s="14">
        <f>X18+X24+X28+X33+X37+X39+X41+X45+X49+X51+X53</f>
        <v>298931190.64000005</v>
      </c>
      <c r="Y16" s="18"/>
    </row>
    <row r="17" spans="3:25" ht="27" customHeight="1" x14ac:dyDescent="0.25">
      <c r="D17" s="1" t="s">
        <v>0</v>
      </c>
      <c r="E17" s="1" t="s">
        <v>1</v>
      </c>
      <c r="F17" s="1" t="s">
        <v>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2"/>
    </row>
    <row r="18" spans="3:25" ht="21.75" customHeight="1" x14ac:dyDescent="0.25">
      <c r="C18" s="2"/>
      <c r="D18" s="31">
        <v>1</v>
      </c>
      <c r="E18" s="37" t="s">
        <v>24</v>
      </c>
      <c r="F18" s="37"/>
      <c r="G18" s="19">
        <f>G19+G20+G21+G22+G23</f>
        <v>80453228.810000002</v>
      </c>
      <c r="H18" s="19">
        <f t="shared" ref="H18:X18" si="1">H19+H20+H21+H22+H23</f>
        <v>28514895.910000004</v>
      </c>
      <c r="I18" s="19">
        <f>I19+I20+I21+I22+I23</f>
        <v>108968124.72</v>
      </c>
      <c r="J18" s="19">
        <f t="shared" si="1"/>
        <v>27060775.350000001</v>
      </c>
      <c r="K18" s="19">
        <f t="shared" si="1"/>
        <v>1241165</v>
      </c>
      <c r="L18" s="19">
        <f t="shared" si="1"/>
        <v>28301940.350000001</v>
      </c>
      <c r="M18" s="19">
        <f t="shared" si="1"/>
        <v>3474509.9299999997</v>
      </c>
      <c r="N18" s="19">
        <f t="shared" si="1"/>
        <v>0</v>
      </c>
      <c r="O18" s="19">
        <f t="shared" si="1"/>
        <v>3474509.9299999997</v>
      </c>
      <c r="P18" s="19">
        <f t="shared" si="1"/>
        <v>0</v>
      </c>
      <c r="Q18" s="19">
        <f t="shared" si="1"/>
        <v>205897</v>
      </c>
      <c r="R18" s="19">
        <f t="shared" si="1"/>
        <v>205897</v>
      </c>
      <c r="S18" s="19">
        <f t="shared" si="1"/>
        <v>26056260.559999999</v>
      </c>
      <c r="T18" s="19">
        <f t="shared" si="1"/>
        <v>9913150.2599999998</v>
      </c>
      <c r="U18" s="19">
        <f t="shared" si="1"/>
        <v>35969410.82</v>
      </c>
      <c r="V18" s="19">
        <f>V19+V20+V21+V22+V23</f>
        <v>23861682.970000003</v>
      </c>
      <c r="W18" s="19">
        <f t="shared" si="1"/>
        <v>17154683.649999999</v>
      </c>
      <c r="X18" s="19">
        <f t="shared" si="1"/>
        <v>41016366.620000005</v>
      </c>
      <c r="Y18" s="2"/>
    </row>
    <row r="19" spans="3:25" x14ac:dyDescent="0.25">
      <c r="C19" s="2"/>
      <c r="D19" s="31"/>
      <c r="E19" s="21">
        <v>1000</v>
      </c>
      <c r="F19" s="21" t="s">
        <v>13</v>
      </c>
      <c r="G19" s="16">
        <v>0</v>
      </c>
      <c r="H19" s="16">
        <v>16189852.52</v>
      </c>
      <c r="I19" s="17">
        <f>G19+H19</f>
        <v>16189852.52</v>
      </c>
      <c r="J19" s="16">
        <v>0</v>
      </c>
      <c r="K19" s="16">
        <v>0</v>
      </c>
      <c r="L19" s="16">
        <f>+J19+K19</f>
        <v>0</v>
      </c>
      <c r="M19" s="16">
        <v>0</v>
      </c>
      <c r="N19" s="16">
        <v>0</v>
      </c>
      <c r="O19" s="16">
        <f>+M19+N19</f>
        <v>0</v>
      </c>
      <c r="P19" s="16">
        <v>0</v>
      </c>
      <c r="Q19" s="16">
        <v>205897</v>
      </c>
      <c r="R19" s="16">
        <f>+P19+Q19</f>
        <v>205897</v>
      </c>
      <c r="S19" s="16">
        <v>0</v>
      </c>
      <c r="T19" s="16">
        <v>9818650.2599999998</v>
      </c>
      <c r="U19" s="16">
        <f>+T19+S19</f>
        <v>9818650.2599999998</v>
      </c>
      <c r="V19" s="16">
        <f>G19-J19-M19-P19-S19</f>
        <v>0</v>
      </c>
      <c r="W19" s="16">
        <f>H19-K19-N19-Q19-T19</f>
        <v>6165305.2599999998</v>
      </c>
      <c r="X19" s="16">
        <f>V19+W19</f>
        <v>6165305.2599999998</v>
      </c>
      <c r="Y19" s="2"/>
    </row>
    <row r="20" spans="3:25" x14ac:dyDescent="0.25">
      <c r="C20" s="2"/>
      <c r="D20" s="31"/>
      <c r="E20" s="21">
        <v>2000</v>
      </c>
      <c r="F20" s="21" t="s">
        <v>16</v>
      </c>
      <c r="G20" s="16">
        <v>5707141.9199999999</v>
      </c>
      <c r="H20" s="16">
        <v>1144679.94</v>
      </c>
      <c r="I20" s="17">
        <f t="shared" ref="I20:I23" si="2">G20+H20</f>
        <v>6851821.8599999994</v>
      </c>
      <c r="J20" s="16">
        <v>0</v>
      </c>
      <c r="K20" s="16">
        <v>0</v>
      </c>
      <c r="L20" s="16">
        <f t="shared" ref="L20:L23" si="3">+J20+K20</f>
        <v>0</v>
      </c>
      <c r="M20" s="16">
        <v>0</v>
      </c>
      <c r="N20" s="16">
        <v>0</v>
      </c>
      <c r="O20" s="16">
        <f t="shared" ref="O20:O22" si="4">+M20+N20</f>
        <v>0</v>
      </c>
      <c r="P20" s="16">
        <v>0</v>
      </c>
      <c r="Q20" s="16">
        <v>0</v>
      </c>
      <c r="R20" s="16">
        <f t="shared" ref="R20:R23" si="5">+P20+Q20</f>
        <v>0</v>
      </c>
      <c r="S20" s="16">
        <v>0</v>
      </c>
      <c r="T20" s="16">
        <v>0</v>
      </c>
      <c r="U20" s="16">
        <f t="shared" ref="U20:U23" si="6">+T20+S20</f>
        <v>0</v>
      </c>
      <c r="V20" s="16">
        <f>G20-J20-M20-P20-S20</f>
        <v>5707141.9199999999</v>
      </c>
      <c r="W20" s="16">
        <f t="shared" ref="W20:W22" si="7">H20-K20-N20-Q20-T20</f>
        <v>1144679.94</v>
      </c>
      <c r="X20" s="16">
        <f t="shared" ref="X20:X22" si="8">V20+W20</f>
        <v>6851821.8599999994</v>
      </c>
      <c r="Y20" s="2"/>
    </row>
    <row r="21" spans="3:25" x14ac:dyDescent="0.25">
      <c r="C21" s="2"/>
      <c r="D21" s="31"/>
      <c r="E21" s="21">
        <v>3000</v>
      </c>
      <c r="F21" s="21" t="s">
        <v>14</v>
      </c>
      <c r="G21" s="16">
        <v>4294984</v>
      </c>
      <c r="H21" s="16">
        <v>189000</v>
      </c>
      <c r="I21" s="17">
        <f t="shared" si="2"/>
        <v>4483984</v>
      </c>
      <c r="J21" s="16">
        <v>2147492</v>
      </c>
      <c r="K21" s="16">
        <v>94500</v>
      </c>
      <c r="L21" s="16">
        <f t="shared" si="3"/>
        <v>2241992</v>
      </c>
      <c r="M21" s="16">
        <v>0</v>
      </c>
      <c r="N21" s="16">
        <v>0</v>
      </c>
      <c r="O21" s="16">
        <f t="shared" si="4"/>
        <v>0</v>
      </c>
      <c r="P21" s="16">
        <v>0</v>
      </c>
      <c r="Q21" s="16">
        <v>0</v>
      </c>
      <c r="R21" s="16">
        <f t="shared" si="5"/>
        <v>0</v>
      </c>
      <c r="S21" s="16">
        <v>2147492</v>
      </c>
      <c r="T21" s="16">
        <v>94500</v>
      </c>
      <c r="U21" s="16">
        <f t="shared" si="6"/>
        <v>2241992</v>
      </c>
      <c r="V21" s="16">
        <f t="shared" ref="V21:V22" si="9">G21-J21-M21-P21-S21</f>
        <v>0</v>
      </c>
      <c r="W21" s="16">
        <f t="shared" si="7"/>
        <v>0</v>
      </c>
      <c r="X21" s="16">
        <f t="shared" si="8"/>
        <v>0</v>
      </c>
      <c r="Y21" s="2"/>
    </row>
    <row r="22" spans="3:25" x14ac:dyDescent="0.25">
      <c r="C22" s="2"/>
      <c r="D22" s="31"/>
      <c r="E22" s="21">
        <v>5000</v>
      </c>
      <c r="F22" s="21" t="s">
        <v>15</v>
      </c>
      <c r="G22" s="16">
        <v>12062622.890000001</v>
      </c>
      <c r="H22" s="16">
        <f>11205627.05-214263.6</f>
        <v>10991363.450000001</v>
      </c>
      <c r="I22" s="17">
        <f t="shared" si="2"/>
        <v>23053986.340000004</v>
      </c>
      <c r="J22" s="16">
        <v>0</v>
      </c>
      <c r="K22" s="16">
        <v>1146665</v>
      </c>
      <c r="L22" s="16">
        <f t="shared" si="3"/>
        <v>1146665</v>
      </c>
      <c r="M22" s="16">
        <v>0</v>
      </c>
      <c r="N22" s="16">
        <v>0</v>
      </c>
      <c r="O22" s="16">
        <f t="shared" si="4"/>
        <v>0</v>
      </c>
      <c r="P22" s="16">
        <v>0</v>
      </c>
      <c r="Q22" s="16">
        <v>0</v>
      </c>
      <c r="R22" s="16">
        <f t="shared" si="5"/>
        <v>0</v>
      </c>
      <c r="S22" s="16">
        <v>0</v>
      </c>
      <c r="T22" s="16">
        <v>0</v>
      </c>
      <c r="U22" s="16">
        <f t="shared" si="6"/>
        <v>0</v>
      </c>
      <c r="V22" s="16">
        <f t="shared" si="9"/>
        <v>12062622.890000001</v>
      </c>
      <c r="W22" s="16">
        <f t="shared" si="7"/>
        <v>9844698.4500000011</v>
      </c>
      <c r="X22" s="16">
        <f t="shared" si="8"/>
        <v>21907321.340000004</v>
      </c>
      <c r="Y22" s="2"/>
    </row>
    <row r="23" spans="3:25" x14ac:dyDescent="0.25">
      <c r="C23" s="2"/>
      <c r="D23" s="31"/>
      <c r="E23" s="21">
        <v>6000</v>
      </c>
      <c r="F23" s="21" t="s">
        <v>17</v>
      </c>
      <c r="G23" s="20">
        <v>58388480</v>
      </c>
      <c r="H23" s="17">
        <v>0</v>
      </c>
      <c r="I23" s="17">
        <f t="shared" si="2"/>
        <v>58388480</v>
      </c>
      <c r="J23" s="17">
        <v>24913283.350000001</v>
      </c>
      <c r="K23" s="17">
        <v>0</v>
      </c>
      <c r="L23" s="16">
        <f t="shared" si="3"/>
        <v>24913283.350000001</v>
      </c>
      <c r="M23" s="17">
        <f>+'[1]AFF CHIH'!$BO$790+'[1]AFF CHIH'!$BO$800</f>
        <v>3474509.9299999997</v>
      </c>
      <c r="N23" s="17">
        <v>0</v>
      </c>
      <c r="O23" s="16">
        <v>3474509.9299999997</v>
      </c>
      <c r="P23" s="17">
        <v>0</v>
      </c>
      <c r="Q23" s="17">
        <v>0</v>
      </c>
      <c r="R23" s="16">
        <f t="shared" si="5"/>
        <v>0</v>
      </c>
      <c r="S23" s="17">
        <v>23908768.559999999</v>
      </c>
      <c r="T23" s="17">
        <v>0</v>
      </c>
      <c r="U23" s="16">
        <f t="shared" si="6"/>
        <v>23908768.559999999</v>
      </c>
      <c r="V23" s="16">
        <f>G23-J23-M23-P23-S23</f>
        <v>6091918.1600000001</v>
      </c>
      <c r="W23" s="16">
        <f>H23-K23-N23-Q23-T23</f>
        <v>0</v>
      </c>
      <c r="X23" s="16">
        <f>V23+W23</f>
        <v>6091918.1600000001</v>
      </c>
      <c r="Y23" s="2"/>
    </row>
    <row r="24" spans="3:25" ht="27" customHeight="1" x14ac:dyDescent="0.25">
      <c r="C24" s="2"/>
      <c r="D24" s="31">
        <v>5</v>
      </c>
      <c r="E24" s="35" t="s">
        <v>25</v>
      </c>
      <c r="F24" s="36"/>
      <c r="G24" s="19">
        <f>G25+G26+G27</f>
        <v>160708096.43000001</v>
      </c>
      <c r="H24" s="19">
        <f t="shared" ref="H24:X24" si="10">H25+H26+H27</f>
        <v>2764725.45</v>
      </c>
      <c r="I24" s="19">
        <f>I25+I26+I27</f>
        <v>163472821.88</v>
      </c>
      <c r="J24" s="19">
        <f t="shared" si="10"/>
        <v>7371764.5999999996</v>
      </c>
      <c r="K24" s="19">
        <f t="shared" si="10"/>
        <v>0</v>
      </c>
      <c r="L24" s="19">
        <f t="shared" si="10"/>
        <v>7371764.5999999996</v>
      </c>
      <c r="M24" s="19">
        <f t="shared" si="10"/>
        <v>0</v>
      </c>
      <c r="N24" s="19">
        <f t="shared" si="10"/>
        <v>0</v>
      </c>
      <c r="O24" s="19">
        <f t="shared" si="10"/>
        <v>0</v>
      </c>
      <c r="P24" s="19">
        <f t="shared" si="10"/>
        <v>0</v>
      </c>
      <c r="Q24" s="19">
        <f t="shared" si="10"/>
        <v>0</v>
      </c>
      <c r="R24" s="19">
        <f t="shared" si="10"/>
        <v>0</v>
      </c>
      <c r="S24" s="19">
        <f t="shared" si="10"/>
        <v>32873401.230000004</v>
      </c>
      <c r="T24" s="19">
        <f t="shared" si="10"/>
        <v>0</v>
      </c>
      <c r="U24" s="19">
        <f t="shared" si="10"/>
        <v>32873401.230000004</v>
      </c>
      <c r="V24" s="19">
        <f t="shared" si="10"/>
        <v>120462930.59999999</v>
      </c>
      <c r="W24" s="19">
        <f t="shared" si="10"/>
        <v>2764725.45</v>
      </c>
      <c r="X24" s="19">
        <f t="shared" si="10"/>
        <v>123227656.04999998</v>
      </c>
      <c r="Y24" s="2"/>
    </row>
    <row r="25" spans="3:25" x14ac:dyDescent="0.25">
      <c r="C25" s="2"/>
      <c r="D25" s="31"/>
      <c r="E25" s="21">
        <v>2000</v>
      </c>
      <c r="F25" s="21" t="s">
        <v>16</v>
      </c>
      <c r="G25" s="20">
        <v>65249980.959999993</v>
      </c>
      <c r="H25" s="17">
        <v>235710.85</v>
      </c>
      <c r="I25" s="17">
        <f>G25+H25</f>
        <v>65485691.809999995</v>
      </c>
      <c r="J25" s="17">
        <v>0</v>
      </c>
      <c r="K25" s="17">
        <v>0</v>
      </c>
      <c r="L25" s="17">
        <f t="shared" ref="L25:L48" si="11">J25+K25</f>
        <v>0</v>
      </c>
      <c r="M25" s="17">
        <v>0</v>
      </c>
      <c r="N25" s="17">
        <v>0</v>
      </c>
      <c r="O25" s="17">
        <f t="shared" ref="O25:O48" si="12">M25+N25</f>
        <v>0</v>
      </c>
      <c r="P25" s="17">
        <v>0</v>
      </c>
      <c r="Q25" s="17">
        <v>0</v>
      </c>
      <c r="R25" s="17">
        <f t="shared" ref="R25:R48" si="13">P25+Q25</f>
        <v>0</v>
      </c>
      <c r="S25" s="17">
        <v>310131.46999999997</v>
      </c>
      <c r="T25" s="17">
        <v>0</v>
      </c>
      <c r="U25" s="17">
        <f>S25+T25</f>
        <v>310131.46999999997</v>
      </c>
      <c r="V25" s="16">
        <f>G25-J25-M25-P25-S25</f>
        <v>64939849.489999995</v>
      </c>
      <c r="W25" s="16">
        <f>H25-K25-N25-Q25-T25</f>
        <v>235710.85</v>
      </c>
      <c r="X25" s="16">
        <f>V25+W25</f>
        <v>65175560.339999996</v>
      </c>
      <c r="Y25" s="2"/>
    </row>
    <row r="26" spans="3:25" x14ac:dyDescent="0.25">
      <c r="C26" s="2"/>
      <c r="D26" s="31"/>
      <c r="E26" s="21">
        <v>5000</v>
      </c>
      <c r="F26" s="21" t="s">
        <v>15</v>
      </c>
      <c r="G26" s="20">
        <v>70458115.469999999</v>
      </c>
      <c r="H26" s="17">
        <v>2529014.6</v>
      </c>
      <c r="I26" s="17">
        <f t="shared" ref="I26:I27" si="14">G26+H26</f>
        <v>72987130.069999993</v>
      </c>
      <c r="J26" s="17">
        <v>0</v>
      </c>
      <c r="K26" s="17">
        <v>0</v>
      </c>
      <c r="L26" s="17">
        <f t="shared" si="11"/>
        <v>0</v>
      </c>
      <c r="M26" s="17">
        <v>0</v>
      </c>
      <c r="N26" s="17">
        <v>0</v>
      </c>
      <c r="O26" s="17">
        <f t="shared" si="12"/>
        <v>0</v>
      </c>
      <c r="P26" s="17">
        <v>0</v>
      </c>
      <c r="Q26" s="17">
        <v>0</v>
      </c>
      <c r="R26" s="17">
        <f t="shared" si="13"/>
        <v>0</v>
      </c>
      <c r="S26" s="17">
        <v>14977054.120000001</v>
      </c>
      <c r="T26" s="17">
        <v>0</v>
      </c>
      <c r="U26" s="17">
        <f t="shared" ref="U26:U27" si="15">S26+T26</f>
        <v>14977054.120000001</v>
      </c>
      <c r="V26" s="16">
        <f t="shared" ref="V26:V27" si="16">G26-J26-M26-P26-S26</f>
        <v>55481061.349999994</v>
      </c>
      <c r="W26" s="16">
        <f t="shared" ref="W26:W27" si="17">H26-K26-N26-Q26-T26</f>
        <v>2529014.6</v>
      </c>
      <c r="X26" s="16">
        <f t="shared" ref="X26:X27" si="18">V26+W26</f>
        <v>58010075.949999996</v>
      </c>
      <c r="Y26" s="2"/>
    </row>
    <row r="27" spans="3:25" x14ac:dyDescent="0.25">
      <c r="C27" s="2"/>
      <c r="D27" s="31"/>
      <c r="E27" s="21">
        <v>6000</v>
      </c>
      <c r="F27" s="21" t="s">
        <v>17</v>
      </c>
      <c r="G27" s="20">
        <v>25000000</v>
      </c>
      <c r="H27" s="17">
        <v>0</v>
      </c>
      <c r="I27" s="17">
        <f t="shared" si="14"/>
        <v>25000000</v>
      </c>
      <c r="J27" s="17">
        <v>7371764.5999999996</v>
      </c>
      <c r="K27" s="17">
        <v>0</v>
      </c>
      <c r="L27" s="17">
        <f t="shared" si="11"/>
        <v>7371764.5999999996</v>
      </c>
      <c r="M27" s="17">
        <v>0</v>
      </c>
      <c r="N27" s="17">
        <v>0</v>
      </c>
      <c r="O27" s="17">
        <f t="shared" si="12"/>
        <v>0</v>
      </c>
      <c r="P27" s="17">
        <v>0</v>
      </c>
      <c r="Q27" s="17">
        <v>0</v>
      </c>
      <c r="R27" s="17">
        <f t="shared" si="13"/>
        <v>0</v>
      </c>
      <c r="S27" s="17">
        <v>17586215.640000001</v>
      </c>
      <c r="T27" s="17">
        <v>0</v>
      </c>
      <c r="U27" s="17">
        <f t="shared" si="15"/>
        <v>17586215.640000001</v>
      </c>
      <c r="V27" s="16">
        <f t="shared" si="16"/>
        <v>42019.759999997914</v>
      </c>
      <c r="W27" s="16">
        <f t="shared" si="17"/>
        <v>0</v>
      </c>
      <c r="X27" s="16">
        <f t="shared" si="18"/>
        <v>42019.759999997914</v>
      </c>
      <c r="Y27" s="2"/>
    </row>
    <row r="28" spans="3:25" ht="37.5" customHeight="1" x14ac:dyDescent="0.25">
      <c r="C28" s="2"/>
      <c r="D28" s="31">
        <v>6</v>
      </c>
      <c r="E28" s="23" t="s">
        <v>22</v>
      </c>
      <c r="F28" s="24"/>
      <c r="G28" s="19">
        <f>G29+G30+G31+G32</f>
        <v>556016</v>
      </c>
      <c r="H28" s="19">
        <f t="shared" ref="H28:W28" si="19">H29+H30+H31+H32</f>
        <v>20443214.899999999</v>
      </c>
      <c r="I28" s="19">
        <f t="shared" si="19"/>
        <v>20999230.899999999</v>
      </c>
      <c r="J28" s="19">
        <f t="shared" si="19"/>
        <v>278008</v>
      </c>
      <c r="K28" s="19">
        <f t="shared" si="19"/>
        <v>0</v>
      </c>
      <c r="L28" s="19">
        <f>L29+L30+L31+L32</f>
        <v>278008</v>
      </c>
      <c r="M28" s="19">
        <f t="shared" si="19"/>
        <v>0</v>
      </c>
      <c r="N28" s="19">
        <f t="shared" si="19"/>
        <v>0</v>
      </c>
      <c r="O28" s="19">
        <f t="shared" si="19"/>
        <v>0</v>
      </c>
      <c r="P28" s="19">
        <f t="shared" si="19"/>
        <v>0</v>
      </c>
      <c r="Q28" s="19">
        <f t="shared" si="19"/>
        <v>352766.5</v>
      </c>
      <c r="R28" s="19">
        <f t="shared" si="19"/>
        <v>352766.5</v>
      </c>
      <c r="S28" s="19">
        <f t="shared" si="19"/>
        <v>278008</v>
      </c>
      <c r="T28" s="19">
        <f t="shared" si="19"/>
        <v>12555716.57</v>
      </c>
      <c r="U28" s="19">
        <f t="shared" si="19"/>
        <v>12833724.57</v>
      </c>
      <c r="V28" s="19">
        <f t="shared" si="19"/>
        <v>0</v>
      </c>
      <c r="W28" s="19">
        <f t="shared" si="19"/>
        <v>7534731.8299999991</v>
      </c>
      <c r="X28" s="19">
        <f>X29+X30+X31+X32</f>
        <v>7534731.8299999991</v>
      </c>
      <c r="Y28" s="2"/>
    </row>
    <row r="29" spans="3:25" x14ac:dyDescent="0.25">
      <c r="C29" s="2"/>
      <c r="D29" s="31"/>
      <c r="E29" s="15">
        <v>1000</v>
      </c>
      <c r="F29" s="22" t="s">
        <v>13</v>
      </c>
      <c r="G29" s="20">
        <v>0</v>
      </c>
      <c r="H29" s="17">
        <v>19878387.699999999</v>
      </c>
      <c r="I29" s="17">
        <f>G29+H29</f>
        <v>19878387.699999999</v>
      </c>
      <c r="J29" s="17">
        <v>0</v>
      </c>
      <c r="K29" s="17">
        <v>0</v>
      </c>
      <c r="L29" s="17">
        <f t="shared" si="11"/>
        <v>0</v>
      </c>
      <c r="M29" s="17">
        <v>0</v>
      </c>
      <c r="N29" s="17">
        <v>0</v>
      </c>
      <c r="O29" s="17">
        <f t="shared" si="12"/>
        <v>0</v>
      </c>
      <c r="P29" s="17">
        <v>0</v>
      </c>
      <c r="Q29" s="17">
        <v>352766.5</v>
      </c>
      <c r="R29" s="17">
        <f t="shared" si="13"/>
        <v>352766.5</v>
      </c>
      <c r="S29" s="17">
        <v>0</v>
      </c>
      <c r="T29" s="16">
        <v>12555716.57</v>
      </c>
      <c r="U29" s="17">
        <f>S29+T29</f>
        <v>12555716.57</v>
      </c>
      <c r="V29" s="16">
        <f>G29-J29-M29-P29-S29</f>
        <v>0</v>
      </c>
      <c r="W29" s="16">
        <f>H29-K29-N29-Q29-T29</f>
        <v>6969904.629999999</v>
      </c>
      <c r="X29" s="16">
        <f>V29+W29</f>
        <v>6969904.629999999</v>
      </c>
      <c r="Y29" s="2"/>
    </row>
    <row r="30" spans="3:25" x14ac:dyDescent="0.25">
      <c r="C30" s="2"/>
      <c r="D30" s="31"/>
      <c r="E30" s="15">
        <v>2000</v>
      </c>
      <c r="F30" s="22" t="s">
        <v>16</v>
      </c>
      <c r="G30" s="20">
        <v>0</v>
      </c>
      <c r="H30" s="17">
        <v>103147.2</v>
      </c>
      <c r="I30" s="17">
        <f t="shared" ref="I30:I32" si="20">G30+H30</f>
        <v>103147.2</v>
      </c>
      <c r="J30" s="17">
        <v>0</v>
      </c>
      <c r="K30" s="17">
        <v>0</v>
      </c>
      <c r="L30" s="17">
        <f t="shared" si="11"/>
        <v>0</v>
      </c>
      <c r="M30" s="17">
        <v>0</v>
      </c>
      <c r="N30" s="17">
        <v>0</v>
      </c>
      <c r="O30" s="17">
        <f t="shared" si="12"/>
        <v>0</v>
      </c>
      <c r="P30" s="17">
        <v>0</v>
      </c>
      <c r="Q30" s="17">
        <v>0</v>
      </c>
      <c r="R30" s="17">
        <f t="shared" si="13"/>
        <v>0</v>
      </c>
      <c r="S30" s="17">
        <v>0</v>
      </c>
      <c r="T30" s="17">
        <v>0</v>
      </c>
      <c r="U30" s="17">
        <f t="shared" ref="U30:U48" si="21">S30+T30</f>
        <v>0</v>
      </c>
      <c r="V30" s="16">
        <f t="shared" ref="V30:V31" si="22">G30-J30-M30-P30-S30</f>
        <v>0</v>
      </c>
      <c r="W30" s="16">
        <f t="shared" ref="W30:W32" si="23">H30-K30-N30-Q30-T30</f>
        <v>103147.2</v>
      </c>
      <c r="X30" s="16">
        <f t="shared" ref="X30:X32" si="24">V30+W30</f>
        <v>103147.2</v>
      </c>
      <c r="Y30" s="2"/>
    </row>
    <row r="31" spans="3:25" x14ac:dyDescent="0.25">
      <c r="C31" s="2"/>
      <c r="D31" s="31"/>
      <c r="E31" s="15">
        <v>3000</v>
      </c>
      <c r="F31" s="21" t="s">
        <v>14</v>
      </c>
      <c r="G31" s="20">
        <v>556016</v>
      </c>
      <c r="H31" s="17">
        <v>0</v>
      </c>
      <c r="I31" s="17">
        <f t="shared" si="20"/>
        <v>556016</v>
      </c>
      <c r="J31" s="17">
        <v>278008</v>
      </c>
      <c r="K31" s="17">
        <v>0</v>
      </c>
      <c r="L31" s="17">
        <f t="shared" si="11"/>
        <v>278008</v>
      </c>
      <c r="M31" s="17">
        <v>0</v>
      </c>
      <c r="N31" s="17">
        <v>0</v>
      </c>
      <c r="O31" s="17">
        <f t="shared" si="12"/>
        <v>0</v>
      </c>
      <c r="P31" s="17">
        <v>0</v>
      </c>
      <c r="Q31" s="17">
        <v>0</v>
      </c>
      <c r="R31" s="17">
        <f t="shared" si="13"/>
        <v>0</v>
      </c>
      <c r="S31" s="17">
        <v>278008</v>
      </c>
      <c r="T31" s="17">
        <v>0</v>
      </c>
      <c r="U31" s="17">
        <f t="shared" si="21"/>
        <v>278008</v>
      </c>
      <c r="V31" s="16">
        <f t="shared" si="22"/>
        <v>0</v>
      </c>
      <c r="W31" s="16">
        <f t="shared" si="23"/>
        <v>0</v>
      </c>
      <c r="X31" s="16">
        <f t="shared" si="24"/>
        <v>0</v>
      </c>
      <c r="Y31" s="2"/>
    </row>
    <row r="32" spans="3:25" x14ac:dyDescent="0.25">
      <c r="C32" s="2"/>
      <c r="D32" s="31"/>
      <c r="E32" s="15">
        <v>5000</v>
      </c>
      <c r="F32" s="15" t="s">
        <v>15</v>
      </c>
      <c r="G32" s="20">
        <v>0</v>
      </c>
      <c r="H32" s="17">
        <v>461680</v>
      </c>
      <c r="I32" s="17">
        <f t="shared" si="20"/>
        <v>461680</v>
      </c>
      <c r="J32" s="17">
        <v>0</v>
      </c>
      <c r="K32" s="17">
        <v>0</v>
      </c>
      <c r="L32" s="17">
        <f t="shared" si="11"/>
        <v>0</v>
      </c>
      <c r="M32" s="17">
        <v>0</v>
      </c>
      <c r="N32" s="17">
        <v>0</v>
      </c>
      <c r="O32" s="17">
        <f t="shared" si="12"/>
        <v>0</v>
      </c>
      <c r="P32" s="17">
        <v>0</v>
      </c>
      <c r="Q32" s="17">
        <v>0</v>
      </c>
      <c r="R32" s="17">
        <f t="shared" si="13"/>
        <v>0</v>
      </c>
      <c r="S32" s="17">
        <v>0</v>
      </c>
      <c r="T32" s="17">
        <v>0</v>
      </c>
      <c r="U32" s="17">
        <f t="shared" si="21"/>
        <v>0</v>
      </c>
      <c r="V32" s="16">
        <f>G32-J32-M32-P32-S32</f>
        <v>0</v>
      </c>
      <c r="W32" s="16">
        <f t="shared" si="23"/>
        <v>461680</v>
      </c>
      <c r="X32" s="16">
        <f t="shared" si="24"/>
        <v>461680</v>
      </c>
      <c r="Y32" s="2"/>
    </row>
    <row r="33" spans="3:25" ht="27" customHeight="1" x14ac:dyDescent="0.25">
      <c r="C33" s="2"/>
      <c r="D33" s="28">
        <v>7</v>
      </c>
      <c r="E33" s="35" t="s">
        <v>26</v>
      </c>
      <c r="F33" s="36"/>
      <c r="G33" s="19">
        <f>G34+G35+G36</f>
        <v>55998111.870000005</v>
      </c>
      <c r="H33" s="19">
        <f t="shared" ref="H33:X33" si="25">H34+H35+H36</f>
        <v>8124315.2000000002</v>
      </c>
      <c r="I33" s="19">
        <f t="shared" si="25"/>
        <v>64122427.07</v>
      </c>
      <c r="J33" s="19">
        <f t="shared" si="25"/>
        <v>3057501.18</v>
      </c>
      <c r="K33" s="19">
        <f t="shared" si="25"/>
        <v>23920</v>
      </c>
      <c r="L33" s="19">
        <f t="shared" si="25"/>
        <v>3081421.18</v>
      </c>
      <c r="M33" s="19">
        <f t="shared" si="25"/>
        <v>3974894.28</v>
      </c>
      <c r="N33" s="19">
        <f t="shared" si="25"/>
        <v>0</v>
      </c>
      <c r="O33" s="19">
        <f t="shared" si="25"/>
        <v>3974894.28</v>
      </c>
      <c r="P33" s="19">
        <f t="shared" si="25"/>
        <v>0</v>
      </c>
      <c r="Q33" s="19">
        <f t="shared" si="25"/>
        <v>0</v>
      </c>
      <c r="R33" s="19">
        <f t="shared" si="25"/>
        <v>0</v>
      </c>
      <c r="S33" s="19">
        <f t="shared" si="25"/>
        <v>240000</v>
      </c>
      <c r="T33" s="19">
        <f t="shared" si="25"/>
        <v>5481000</v>
      </c>
      <c r="U33" s="19">
        <f t="shared" si="25"/>
        <v>5721000</v>
      </c>
      <c r="V33" s="19">
        <f t="shared" si="25"/>
        <v>48725716.410000004</v>
      </c>
      <c r="W33" s="19">
        <f t="shared" si="25"/>
        <v>2619395.2000000002</v>
      </c>
      <c r="X33" s="19">
        <f t="shared" si="25"/>
        <v>51345111.609999999</v>
      </c>
      <c r="Y33" s="2"/>
    </row>
    <row r="34" spans="3:25" x14ac:dyDescent="0.25">
      <c r="C34" s="2"/>
      <c r="D34" s="29"/>
      <c r="E34" s="21">
        <v>2000</v>
      </c>
      <c r="F34" s="21" t="s">
        <v>16</v>
      </c>
      <c r="G34" s="20">
        <v>15420767.18</v>
      </c>
      <c r="H34" s="17">
        <v>34475.199999999997</v>
      </c>
      <c r="I34" s="17">
        <f>G34+H34</f>
        <v>15455242.379999999</v>
      </c>
      <c r="J34" s="17">
        <v>2817501.18</v>
      </c>
      <c r="K34" s="17">
        <v>23920</v>
      </c>
      <c r="L34" s="17">
        <f t="shared" si="11"/>
        <v>2841421.18</v>
      </c>
      <c r="M34" s="17">
        <v>0</v>
      </c>
      <c r="N34" s="17">
        <v>0</v>
      </c>
      <c r="O34" s="17">
        <f t="shared" si="12"/>
        <v>0</v>
      </c>
      <c r="P34" s="17">
        <v>0</v>
      </c>
      <c r="Q34" s="17">
        <v>0</v>
      </c>
      <c r="R34" s="17">
        <f t="shared" si="13"/>
        <v>0</v>
      </c>
      <c r="S34" s="17">
        <v>0</v>
      </c>
      <c r="T34" s="17">
        <v>0</v>
      </c>
      <c r="U34" s="17">
        <f t="shared" ref="U34" si="26">S34+T34</f>
        <v>0</v>
      </c>
      <c r="V34" s="16">
        <f>G34-J34-M34-P34-S34</f>
        <v>12603266</v>
      </c>
      <c r="W34" s="16">
        <f>H34-K34-N34-Q34-T34</f>
        <v>10555.199999999997</v>
      </c>
      <c r="X34" s="16">
        <f t="shared" ref="X34:X36" si="27">V34+W34</f>
        <v>12613821.199999999</v>
      </c>
      <c r="Y34" s="2"/>
    </row>
    <row r="35" spans="3:25" x14ac:dyDescent="0.25">
      <c r="C35" s="2"/>
      <c r="D35" s="29"/>
      <c r="E35" s="21">
        <v>3000</v>
      </c>
      <c r="F35" s="21" t="s">
        <v>14</v>
      </c>
      <c r="G35" s="20">
        <v>10419988.52</v>
      </c>
      <c r="H35" s="17">
        <v>8089840</v>
      </c>
      <c r="I35" s="17">
        <f t="shared" ref="I35:I36" si="28">G35+H35</f>
        <v>18509828.52</v>
      </c>
      <c r="J35" s="17">
        <v>240000</v>
      </c>
      <c r="K35" s="17">
        <v>0</v>
      </c>
      <c r="L35" s="17">
        <f t="shared" ref="L35" si="29">J35+K35</f>
        <v>240000</v>
      </c>
      <c r="M35" s="17">
        <v>3974894.28</v>
      </c>
      <c r="N35" s="17">
        <v>0</v>
      </c>
      <c r="O35" s="17">
        <f t="shared" ref="O35" si="30">M35+N35</f>
        <v>3974894.28</v>
      </c>
      <c r="P35" s="17">
        <v>0</v>
      </c>
      <c r="Q35" s="17">
        <v>0</v>
      </c>
      <c r="R35" s="17">
        <f t="shared" ref="R35" si="31">P35+Q35</f>
        <v>0</v>
      </c>
      <c r="S35" s="17">
        <v>240000</v>
      </c>
      <c r="T35" s="17">
        <v>5481000</v>
      </c>
      <c r="U35" s="17">
        <f t="shared" ref="U35" si="32">S35+T35</f>
        <v>5721000</v>
      </c>
      <c r="V35" s="16">
        <f>G35-J35-M35-P35-S35</f>
        <v>5965094.2400000002</v>
      </c>
      <c r="W35" s="16">
        <f t="shared" ref="W35:W36" si="33">H35-K35-N35-Q35-T35</f>
        <v>2608840</v>
      </c>
      <c r="X35" s="16">
        <f t="shared" si="27"/>
        <v>8573934.2400000002</v>
      </c>
      <c r="Y35" s="2"/>
    </row>
    <row r="36" spans="3:25" x14ac:dyDescent="0.25">
      <c r="C36" s="2"/>
      <c r="D36" s="30"/>
      <c r="E36" s="21">
        <v>5000</v>
      </c>
      <c r="F36" s="21" t="s">
        <v>15</v>
      </c>
      <c r="G36" s="20">
        <v>30157356.170000002</v>
      </c>
      <c r="H36" s="17">
        <v>0</v>
      </c>
      <c r="I36" s="17">
        <f t="shared" si="28"/>
        <v>30157356.170000002</v>
      </c>
      <c r="J36" s="17">
        <v>0</v>
      </c>
      <c r="K36" s="17">
        <v>0</v>
      </c>
      <c r="L36" s="17">
        <f t="shared" ref="L36" si="34">J36+K36</f>
        <v>0</v>
      </c>
      <c r="M36" s="17">
        <v>0</v>
      </c>
      <c r="N36" s="17">
        <v>0</v>
      </c>
      <c r="O36" s="17">
        <f t="shared" ref="O36" si="35">M36+N36</f>
        <v>0</v>
      </c>
      <c r="P36" s="17">
        <v>0</v>
      </c>
      <c r="Q36" s="17">
        <v>0</v>
      </c>
      <c r="R36" s="17">
        <f t="shared" ref="R36:R38" si="36">P36+Q36</f>
        <v>0</v>
      </c>
      <c r="S36" s="17">
        <v>0</v>
      </c>
      <c r="T36" s="17">
        <v>0</v>
      </c>
      <c r="U36" s="17">
        <f t="shared" ref="U36" si="37">S36+T36</f>
        <v>0</v>
      </c>
      <c r="V36" s="16">
        <f t="shared" ref="V36" si="38">G36-J36-M36-P36-S36</f>
        <v>30157356.170000002</v>
      </c>
      <c r="W36" s="16">
        <f t="shared" si="33"/>
        <v>0</v>
      </c>
      <c r="X36" s="16">
        <f t="shared" si="27"/>
        <v>30157356.170000002</v>
      </c>
      <c r="Y36" s="2"/>
    </row>
    <row r="37" spans="3:25" ht="23.25" customHeight="1" x14ac:dyDescent="0.25">
      <c r="C37" s="2"/>
      <c r="D37" s="31">
        <v>8</v>
      </c>
      <c r="E37" s="35" t="s">
        <v>27</v>
      </c>
      <c r="F37" s="36"/>
      <c r="G37" s="19">
        <f>G38</f>
        <v>0</v>
      </c>
      <c r="H37" s="19">
        <f t="shared" ref="H37:X37" si="39">H38</f>
        <v>8767521.9499999993</v>
      </c>
      <c r="I37" s="19">
        <f t="shared" si="39"/>
        <v>8767521.9499999993</v>
      </c>
      <c r="J37" s="19">
        <f t="shared" si="39"/>
        <v>0</v>
      </c>
      <c r="K37" s="19">
        <f t="shared" si="39"/>
        <v>0</v>
      </c>
      <c r="L37" s="19">
        <f t="shared" si="39"/>
        <v>0</v>
      </c>
      <c r="M37" s="19">
        <f t="shared" si="39"/>
        <v>0</v>
      </c>
      <c r="N37" s="19">
        <f t="shared" si="39"/>
        <v>0</v>
      </c>
      <c r="O37" s="19">
        <f t="shared" si="39"/>
        <v>0</v>
      </c>
      <c r="P37" s="19">
        <f t="shared" si="39"/>
        <v>0</v>
      </c>
      <c r="Q37" s="19">
        <f t="shared" si="39"/>
        <v>52307.21</v>
      </c>
      <c r="R37" s="19">
        <f t="shared" si="39"/>
        <v>52307.21</v>
      </c>
      <c r="S37" s="19">
        <f t="shared" si="39"/>
        <v>0</v>
      </c>
      <c r="T37" s="19">
        <f t="shared" si="39"/>
        <v>5634538.5099999998</v>
      </c>
      <c r="U37" s="19">
        <f t="shared" si="39"/>
        <v>5634538.5099999998</v>
      </c>
      <c r="V37" s="19">
        <f t="shared" si="39"/>
        <v>0</v>
      </c>
      <c r="W37" s="19">
        <f t="shared" si="39"/>
        <v>3080676.2299999986</v>
      </c>
      <c r="X37" s="19">
        <f t="shared" si="39"/>
        <v>3080676.2299999986</v>
      </c>
      <c r="Y37" s="2"/>
    </row>
    <row r="38" spans="3:25" ht="18" customHeight="1" x14ac:dyDescent="0.25">
      <c r="C38" s="2"/>
      <c r="D38" s="31"/>
      <c r="E38" s="15">
        <v>1000</v>
      </c>
      <c r="F38" s="15" t="s">
        <v>13</v>
      </c>
      <c r="G38" s="20">
        <v>0</v>
      </c>
      <c r="H38" s="17">
        <v>8767521.9499999993</v>
      </c>
      <c r="I38" s="17">
        <f>G38+H38</f>
        <v>8767521.9499999993</v>
      </c>
      <c r="J38" s="17">
        <v>0</v>
      </c>
      <c r="K38" s="17">
        <v>0</v>
      </c>
      <c r="L38" s="17">
        <f t="shared" si="11"/>
        <v>0</v>
      </c>
      <c r="M38" s="17">
        <v>0</v>
      </c>
      <c r="N38" s="17">
        <v>0</v>
      </c>
      <c r="O38" s="17">
        <f t="shared" si="12"/>
        <v>0</v>
      </c>
      <c r="P38" s="17">
        <v>0</v>
      </c>
      <c r="Q38" s="17">
        <v>52307.21</v>
      </c>
      <c r="R38" s="17">
        <f t="shared" si="36"/>
        <v>52307.21</v>
      </c>
      <c r="S38" s="17">
        <v>0</v>
      </c>
      <c r="T38" s="16">
        <v>5634538.5099999998</v>
      </c>
      <c r="U38" s="17">
        <f t="shared" ref="U38" si="40">S38+T38</f>
        <v>5634538.5099999998</v>
      </c>
      <c r="V38" s="16">
        <f>G38-J38-M38-P38-S38</f>
        <v>0</v>
      </c>
      <c r="W38" s="16">
        <f>H38-K38-N38-Q38-T38</f>
        <v>3080676.2299999986</v>
      </c>
      <c r="X38" s="16">
        <f>V38+W38</f>
        <v>3080676.2299999986</v>
      </c>
      <c r="Y38" s="2"/>
    </row>
    <row r="39" spans="3:25" ht="15" customHeight="1" x14ac:dyDescent="0.25">
      <c r="C39" s="2"/>
      <c r="D39" s="31">
        <v>9</v>
      </c>
      <c r="E39" s="23" t="s">
        <v>28</v>
      </c>
      <c r="F39" s="24"/>
      <c r="G39" s="19">
        <f>G40</f>
        <v>6926209.2400000002</v>
      </c>
      <c r="H39" s="19">
        <f t="shared" ref="H39:X39" si="41">H40</f>
        <v>0</v>
      </c>
      <c r="I39" s="19">
        <f t="shared" si="41"/>
        <v>6926209.2400000002</v>
      </c>
      <c r="J39" s="19">
        <f t="shared" si="41"/>
        <v>0</v>
      </c>
      <c r="K39" s="19">
        <f t="shared" si="41"/>
        <v>0</v>
      </c>
      <c r="L39" s="19">
        <f t="shared" si="41"/>
        <v>0</v>
      </c>
      <c r="M39" s="19">
        <f t="shared" si="41"/>
        <v>0</v>
      </c>
      <c r="N39" s="19">
        <f t="shared" si="41"/>
        <v>0</v>
      </c>
      <c r="O39" s="19">
        <f t="shared" si="41"/>
        <v>0</v>
      </c>
      <c r="P39" s="19">
        <f t="shared" si="41"/>
        <v>0</v>
      </c>
      <c r="Q39" s="19">
        <f t="shared" si="41"/>
        <v>0</v>
      </c>
      <c r="R39" s="19">
        <f t="shared" si="41"/>
        <v>0</v>
      </c>
      <c r="S39" s="19">
        <f t="shared" si="41"/>
        <v>0</v>
      </c>
      <c r="T39" s="19">
        <f t="shared" si="41"/>
        <v>0</v>
      </c>
      <c r="U39" s="19">
        <f t="shared" si="41"/>
        <v>0</v>
      </c>
      <c r="V39" s="19">
        <f t="shared" si="41"/>
        <v>6926209.2400000002</v>
      </c>
      <c r="W39" s="19">
        <f t="shared" si="41"/>
        <v>0</v>
      </c>
      <c r="X39" s="19">
        <f t="shared" si="41"/>
        <v>6926209.2400000002</v>
      </c>
      <c r="Y39" s="2"/>
    </row>
    <row r="40" spans="3:25" x14ac:dyDescent="0.25">
      <c r="C40" s="2"/>
      <c r="D40" s="31"/>
      <c r="E40" s="15">
        <v>3000</v>
      </c>
      <c r="F40" s="15" t="s">
        <v>14</v>
      </c>
      <c r="G40" s="16">
        <v>6926209.2400000002</v>
      </c>
      <c r="H40" s="17">
        <v>0</v>
      </c>
      <c r="I40" s="17">
        <f>G40+H40</f>
        <v>6926209.2400000002</v>
      </c>
      <c r="J40" s="17">
        <v>0</v>
      </c>
      <c r="K40" s="17">
        <v>0</v>
      </c>
      <c r="L40" s="17">
        <f t="shared" si="11"/>
        <v>0</v>
      </c>
      <c r="M40" s="17">
        <v>0</v>
      </c>
      <c r="N40" s="17">
        <v>0</v>
      </c>
      <c r="O40" s="17">
        <f t="shared" si="12"/>
        <v>0</v>
      </c>
      <c r="P40" s="17">
        <v>0</v>
      </c>
      <c r="Q40" s="17">
        <v>0</v>
      </c>
      <c r="R40" s="17">
        <f t="shared" si="13"/>
        <v>0</v>
      </c>
      <c r="S40" s="17">
        <v>0</v>
      </c>
      <c r="T40" s="17">
        <v>0</v>
      </c>
      <c r="U40" s="17">
        <f t="shared" si="21"/>
        <v>0</v>
      </c>
      <c r="V40" s="16">
        <f>G40-J40-M40-P40-S40</f>
        <v>6926209.2400000002</v>
      </c>
      <c r="W40" s="16">
        <f t="shared" ref="W40" si="42">H40-K40-N40-Q40-T40</f>
        <v>0</v>
      </c>
      <c r="X40" s="16">
        <f t="shared" ref="X40" si="43">V40+W40</f>
        <v>6926209.2400000002</v>
      </c>
      <c r="Y40" s="2"/>
    </row>
    <row r="41" spans="3:25" ht="15" customHeight="1" x14ac:dyDescent="0.25">
      <c r="C41" s="2"/>
      <c r="D41" s="28">
        <v>10</v>
      </c>
      <c r="E41" s="23" t="s">
        <v>29</v>
      </c>
      <c r="F41" s="24"/>
      <c r="G41" s="19">
        <f>G42+G43+G44</f>
        <v>0</v>
      </c>
      <c r="H41" s="19">
        <f t="shared" ref="H41:X41" si="44">H42+H43+H44</f>
        <v>13426031.1</v>
      </c>
      <c r="I41" s="19">
        <f t="shared" si="44"/>
        <v>13426031.1</v>
      </c>
      <c r="J41" s="19">
        <f t="shared" si="44"/>
        <v>0</v>
      </c>
      <c r="K41" s="19">
        <f t="shared" si="44"/>
        <v>3959.91</v>
      </c>
      <c r="L41" s="19">
        <f t="shared" si="44"/>
        <v>3959.91</v>
      </c>
      <c r="M41" s="19">
        <f t="shared" si="44"/>
        <v>0</v>
      </c>
      <c r="N41" s="19">
        <f t="shared" si="44"/>
        <v>0</v>
      </c>
      <c r="O41" s="19">
        <f t="shared" si="44"/>
        <v>0</v>
      </c>
      <c r="P41" s="19">
        <f t="shared" si="44"/>
        <v>0</v>
      </c>
      <c r="Q41" s="19">
        <f t="shared" si="44"/>
        <v>125062.58</v>
      </c>
      <c r="R41" s="19">
        <f t="shared" si="44"/>
        <v>125062.58</v>
      </c>
      <c r="S41" s="19">
        <f t="shared" si="44"/>
        <v>0</v>
      </c>
      <c r="T41" s="19">
        <f t="shared" si="44"/>
        <v>8338478.7699999996</v>
      </c>
      <c r="U41" s="19">
        <f t="shared" si="44"/>
        <v>8338478.7699999996</v>
      </c>
      <c r="V41" s="19">
        <f t="shared" si="44"/>
        <v>0</v>
      </c>
      <c r="W41" s="19">
        <f t="shared" si="44"/>
        <v>4958529.84</v>
      </c>
      <c r="X41" s="19">
        <f t="shared" si="44"/>
        <v>4958529.84</v>
      </c>
      <c r="Y41" s="2"/>
    </row>
    <row r="42" spans="3:25" x14ac:dyDescent="0.25">
      <c r="C42" s="2"/>
      <c r="D42" s="29"/>
      <c r="E42" s="21">
        <v>1000</v>
      </c>
      <c r="F42" s="21" t="s">
        <v>13</v>
      </c>
      <c r="G42" s="20">
        <v>0</v>
      </c>
      <c r="H42" s="16">
        <v>12569589.220000001</v>
      </c>
      <c r="I42" s="17">
        <f>G42+H42</f>
        <v>12569589.220000001</v>
      </c>
      <c r="J42" s="17">
        <v>0</v>
      </c>
      <c r="K42" s="17">
        <v>0</v>
      </c>
      <c r="L42" s="17">
        <f t="shared" si="11"/>
        <v>0</v>
      </c>
      <c r="M42" s="17">
        <v>0</v>
      </c>
      <c r="N42" s="17">
        <v>0</v>
      </c>
      <c r="O42" s="17">
        <f t="shared" si="12"/>
        <v>0</v>
      </c>
      <c r="P42" s="17">
        <v>0</v>
      </c>
      <c r="Q42" s="17">
        <v>125062.58</v>
      </c>
      <c r="R42" s="17">
        <f t="shared" si="13"/>
        <v>125062.58</v>
      </c>
      <c r="S42" s="17">
        <v>0</v>
      </c>
      <c r="T42" s="16">
        <v>7827490.4800000004</v>
      </c>
      <c r="U42" s="17">
        <f t="shared" si="21"/>
        <v>7827490.4800000004</v>
      </c>
      <c r="V42" s="16">
        <f>G42-J42-M42-P42-S42</f>
        <v>0</v>
      </c>
      <c r="W42" s="16">
        <f>H42-K42-N42-Q42-T42</f>
        <v>4617036.16</v>
      </c>
      <c r="X42" s="16">
        <f>V42+W42</f>
        <v>4617036.16</v>
      </c>
      <c r="Y42" s="2"/>
    </row>
    <row r="43" spans="3:25" x14ac:dyDescent="0.25">
      <c r="C43" s="2"/>
      <c r="D43" s="29"/>
      <c r="E43" s="21">
        <v>3000</v>
      </c>
      <c r="F43" s="21" t="s">
        <v>14</v>
      </c>
      <c r="G43" s="20">
        <v>0</v>
      </c>
      <c r="H43" s="16">
        <v>448038.36</v>
      </c>
      <c r="I43" s="17">
        <f t="shared" ref="I43:I44" si="45">G43+H43</f>
        <v>448038.36</v>
      </c>
      <c r="J43" s="17">
        <v>0</v>
      </c>
      <c r="K43" s="17">
        <v>3959.91</v>
      </c>
      <c r="L43" s="17">
        <f t="shared" si="11"/>
        <v>3959.91</v>
      </c>
      <c r="M43" s="17">
        <v>0</v>
      </c>
      <c r="N43" s="17">
        <v>0</v>
      </c>
      <c r="O43" s="17">
        <f t="shared" si="12"/>
        <v>0</v>
      </c>
      <c r="P43" s="17">
        <v>0</v>
      </c>
      <c r="Q43" s="17">
        <v>0</v>
      </c>
      <c r="R43" s="17">
        <f t="shared" si="13"/>
        <v>0</v>
      </c>
      <c r="S43" s="17">
        <v>0</v>
      </c>
      <c r="T43" s="16">
        <v>102584.77</v>
      </c>
      <c r="U43" s="17">
        <f t="shared" si="21"/>
        <v>102584.77</v>
      </c>
      <c r="V43" s="16">
        <f t="shared" ref="V43:V44" si="46">G43-J43-M43-P43-S43</f>
        <v>0</v>
      </c>
      <c r="W43" s="16">
        <f t="shared" ref="W43:W44" si="47">H43-K43-N43-Q43-T43</f>
        <v>341493.68</v>
      </c>
      <c r="X43" s="16">
        <f t="shared" ref="X43:X44" si="48">V43+W43</f>
        <v>341493.68</v>
      </c>
      <c r="Y43" s="2"/>
    </row>
    <row r="44" spans="3:25" x14ac:dyDescent="0.25">
      <c r="C44" s="2"/>
      <c r="D44" s="30"/>
      <c r="E44" s="21">
        <v>5000</v>
      </c>
      <c r="F44" s="21" t="s">
        <v>15</v>
      </c>
      <c r="G44" s="20">
        <v>0</v>
      </c>
      <c r="H44" s="16">
        <v>408403.52</v>
      </c>
      <c r="I44" s="17">
        <f t="shared" si="45"/>
        <v>408403.52</v>
      </c>
      <c r="J44" s="17">
        <v>0</v>
      </c>
      <c r="K44" s="17">
        <v>0</v>
      </c>
      <c r="L44" s="17">
        <f t="shared" si="11"/>
        <v>0</v>
      </c>
      <c r="M44" s="17">
        <v>0</v>
      </c>
      <c r="N44" s="17">
        <v>0</v>
      </c>
      <c r="O44" s="17">
        <f t="shared" ref="O44" si="49">M44+N44</f>
        <v>0</v>
      </c>
      <c r="P44" s="17">
        <v>0</v>
      </c>
      <c r="Q44" s="17">
        <v>0</v>
      </c>
      <c r="R44" s="17">
        <f t="shared" ref="R44" si="50">P44+Q44</f>
        <v>0</v>
      </c>
      <c r="S44" s="17">
        <v>0</v>
      </c>
      <c r="T44" s="17">
        <v>408403.52</v>
      </c>
      <c r="U44" s="17">
        <f t="shared" ref="U44" si="51">S44+T44</f>
        <v>408403.52</v>
      </c>
      <c r="V44" s="16">
        <f t="shared" si="46"/>
        <v>0</v>
      </c>
      <c r="W44" s="16">
        <f t="shared" si="47"/>
        <v>0</v>
      </c>
      <c r="X44" s="16">
        <f t="shared" si="48"/>
        <v>0</v>
      </c>
      <c r="Y44" s="2"/>
    </row>
    <row r="45" spans="3:25" ht="15" customHeight="1" x14ac:dyDescent="0.25">
      <c r="C45" s="2"/>
      <c r="D45" s="31">
        <v>11</v>
      </c>
      <c r="E45" s="23" t="s">
        <v>30</v>
      </c>
      <c r="F45" s="24"/>
      <c r="G45" s="19">
        <f>G46+G47+G48</f>
        <v>1272591.8599999999</v>
      </c>
      <c r="H45" s="19">
        <f t="shared" ref="H45:X45" si="52">H46+H47+H48</f>
        <v>30179897.789999999</v>
      </c>
      <c r="I45" s="19">
        <f t="shared" si="52"/>
        <v>31452489.649999999</v>
      </c>
      <c r="J45" s="19">
        <f t="shared" si="52"/>
        <v>0</v>
      </c>
      <c r="K45" s="19">
        <f t="shared" si="52"/>
        <v>0</v>
      </c>
      <c r="L45" s="19">
        <f t="shared" si="52"/>
        <v>0</v>
      </c>
      <c r="M45" s="19">
        <f t="shared" si="52"/>
        <v>0</v>
      </c>
      <c r="N45" s="19">
        <f t="shared" si="52"/>
        <v>0</v>
      </c>
      <c r="O45" s="19">
        <f t="shared" si="52"/>
        <v>0</v>
      </c>
      <c r="P45" s="19">
        <f t="shared" si="52"/>
        <v>0</v>
      </c>
      <c r="Q45" s="19">
        <f t="shared" si="52"/>
        <v>0</v>
      </c>
      <c r="R45" s="19">
        <f t="shared" si="52"/>
        <v>0</v>
      </c>
      <c r="S45" s="19">
        <f t="shared" si="52"/>
        <v>0</v>
      </c>
      <c r="T45" s="19">
        <f t="shared" si="52"/>
        <v>21153375.16</v>
      </c>
      <c r="U45" s="19">
        <f t="shared" si="52"/>
        <v>21153375.16</v>
      </c>
      <c r="V45" s="19">
        <f t="shared" si="52"/>
        <v>1272591.8599999999</v>
      </c>
      <c r="W45" s="19">
        <f t="shared" si="52"/>
        <v>9026522.629999999</v>
      </c>
      <c r="X45" s="19">
        <f t="shared" si="52"/>
        <v>10299114.489999998</v>
      </c>
      <c r="Y45" s="2"/>
    </row>
    <row r="46" spans="3:25" x14ac:dyDescent="0.25">
      <c r="C46" s="2"/>
      <c r="D46" s="31"/>
      <c r="E46" s="21">
        <v>1000</v>
      </c>
      <c r="F46" s="21" t="s">
        <v>13</v>
      </c>
      <c r="G46" s="20">
        <v>0</v>
      </c>
      <c r="H46" s="16">
        <v>29579897.789999999</v>
      </c>
      <c r="I46" s="17">
        <f>G46+H46</f>
        <v>29579897.789999999</v>
      </c>
      <c r="J46" s="17">
        <v>0</v>
      </c>
      <c r="K46" s="17">
        <v>0</v>
      </c>
      <c r="L46" s="17">
        <f t="shared" si="11"/>
        <v>0</v>
      </c>
      <c r="M46" s="17">
        <v>0</v>
      </c>
      <c r="N46" s="17">
        <v>0</v>
      </c>
      <c r="O46" s="17">
        <f t="shared" si="12"/>
        <v>0</v>
      </c>
      <c r="P46" s="17">
        <v>0</v>
      </c>
      <c r="Q46" s="17">
        <v>0</v>
      </c>
      <c r="R46" s="17">
        <v>0</v>
      </c>
      <c r="S46" s="17">
        <v>0</v>
      </c>
      <c r="T46" s="17">
        <v>21153375.16</v>
      </c>
      <c r="U46" s="17">
        <f t="shared" si="21"/>
        <v>21153375.16</v>
      </c>
      <c r="V46" s="16">
        <f t="shared" ref="V46:W48" si="53">G46-J46-M46-P46-S46</f>
        <v>0</v>
      </c>
      <c r="W46" s="16">
        <f t="shared" si="53"/>
        <v>8426522.629999999</v>
      </c>
      <c r="X46" s="16">
        <f>V46+W46</f>
        <v>8426522.629999999</v>
      </c>
      <c r="Y46" s="2"/>
    </row>
    <row r="47" spans="3:25" x14ac:dyDescent="0.25">
      <c r="C47" s="2"/>
      <c r="D47" s="31"/>
      <c r="E47" s="21">
        <v>2000</v>
      </c>
      <c r="F47" s="21" t="s">
        <v>16</v>
      </c>
      <c r="G47" s="20">
        <v>0</v>
      </c>
      <c r="H47" s="16">
        <v>600000</v>
      </c>
      <c r="I47" s="17">
        <f t="shared" ref="I47:I48" si="54">G47+H47</f>
        <v>600000</v>
      </c>
      <c r="J47" s="17">
        <v>0</v>
      </c>
      <c r="K47" s="17">
        <v>0</v>
      </c>
      <c r="L47" s="17">
        <f t="shared" si="11"/>
        <v>0</v>
      </c>
      <c r="M47" s="17">
        <v>0</v>
      </c>
      <c r="N47" s="17">
        <v>0</v>
      </c>
      <c r="O47" s="17">
        <f>M47+N47</f>
        <v>0</v>
      </c>
      <c r="P47" s="17">
        <v>0</v>
      </c>
      <c r="Q47" s="17">
        <v>0</v>
      </c>
      <c r="R47" s="17">
        <f t="shared" si="13"/>
        <v>0</v>
      </c>
      <c r="S47" s="17">
        <v>0</v>
      </c>
      <c r="T47" s="17">
        <v>0</v>
      </c>
      <c r="U47" s="17">
        <f t="shared" si="21"/>
        <v>0</v>
      </c>
      <c r="V47" s="16">
        <f t="shared" si="53"/>
        <v>0</v>
      </c>
      <c r="W47" s="16">
        <f t="shared" si="53"/>
        <v>600000</v>
      </c>
      <c r="X47" s="16">
        <f>V47+W47</f>
        <v>600000</v>
      </c>
      <c r="Y47" s="2"/>
    </row>
    <row r="48" spans="3:25" x14ac:dyDescent="0.25">
      <c r="C48" s="2"/>
      <c r="D48" s="31"/>
      <c r="E48" s="21">
        <v>5000</v>
      </c>
      <c r="F48" s="21" t="s">
        <v>15</v>
      </c>
      <c r="G48" s="20">
        <v>1272591.8599999999</v>
      </c>
      <c r="H48" s="17">
        <v>0</v>
      </c>
      <c r="I48" s="17">
        <f t="shared" si="54"/>
        <v>1272591.8599999999</v>
      </c>
      <c r="J48" s="17">
        <v>0</v>
      </c>
      <c r="K48" s="17">
        <v>0</v>
      </c>
      <c r="L48" s="17">
        <f t="shared" si="11"/>
        <v>0</v>
      </c>
      <c r="M48" s="17">
        <v>0</v>
      </c>
      <c r="N48" s="17">
        <v>0</v>
      </c>
      <c r="O48" s="17">
        <f t="shared" si="12"/>
        <v>0</v>
      </c>
      <c r="P48" s="17">
        <v>0</v>
      </c>
      <c r="Q48" s="17">
        <v>0</v>
      </c>
      <c r="R48" s="17">
        <f t="shared" si="13"/>
        <v>0</v>
      </c>
      <c r="S48" s="17">
        <v>0</v>
      </c>
      <c r="T48" s="17">
        <v>0</v>
      </c>
      <c r="U48" s="17">
        <f t="shared" si="21"/>
        <v>0</v>
      </c>
      <c r="V48" s="16">
        <f t="shared" si="53"/>
        <v>1272591.8599999999</v>
      </c>
      <c r="W48" s="16">
        <f t="shared" si="53"/>
        <v>0</v>
      </c>
      <c r="X48" s="16">
        <f>V48+W48</f>
        <v>1272591.8599999999</v>
      </c>
      <c r="Y48" s="2"/>
    </row>
    <row r="49" spans="3:25" ht="15" customHeight="1" x14ac:dyDescent="0.25">
      <c r="C49" s="2"/>
      <c r="D49" s="31">
        <v>12</v>
      </c>
      <c r="E49" s="23" t="s">
        <v>31</v>
      </c>
      <c r="F49" s="24"/>
      <c r="G49" s="19">
        <f>G50</f>
        <v>15419345.15</v>
      </c>
      <c r="H49" s="19">
        <f t="shared" ref="H49:X49" si="55">H50</f>
        <v>0</v>
      </c>
      <c r="I49" s="19">
        <f t="shared" si="55"/>
        <v>15419345.15</v>
      </c>
      <c r="J49" s="19">
        <f t="shared" si="55"/>
        <v>0</v>
      </c>
      <c r="K49" s="19">
        <f t="shared" si="55"/>
        <v>0</v>
      </c>
      <c r="L49" s="19">
        <f t="shared" si="55"/>
        <v>0</v>
      </c>
      <c r="M49" s="19">
        <f t="shared" si="55"/>
        <v>0</v>
      </c>
      <c r="N49" s="19">
        <f t="shared" si="55"/>
        <v>0</v>
      </c>
      <c r="O49" s="19">
        <f t="shared" si="55"/>
        <v>0</v>
      </c>
      <c r="P49" s="19">
        <f t="shared" si="55"/>
        <v>0</v>
      </c>
      <c r="Q49" s="19">
        <f t="shared" si="55"/>
        <v>0</v>
      </c>
      <c r="R49" s="19">
        <f t="shared" si="55"/>
        <v>0</v>
      </c>
      <c r="S49" s="19">
        <f t="shared" si="55"/>
        <v>0</v>
      </c>
      <c r="T49" s="19">
        <f t="shared" si="55"/>
        <v>0</v>
      </c>
      <c r="U49" s="19">
        <f t="shared" si="55"/>
        <v>0</v>
      </c>
      <c r="V49" s="19">
        <f t="shared" si="55"/>
        <v>15419345.15</v>
      </c>
      <c r="W49" s="19">
        <f t="shared" si="55"/>
        <v>0</v>
      </c>
      <c r="X49" s="19">
        <f t="shared" si="55"/>
        <v>15419345.15</v>
      </c>
      <c r="Y49" s="2"/>
    </row>
    <row r="50" spans="3:25" x14ac:dyDescent="0.25">
      <c r="C50" s="2"/>
      <c r="D50" s="31"/>
      <c r="E50" s="21">
        <v>3000</v>
      </c>
      <c r="F50" s="21" t="s">
        <v>14</v>
      </c>
      <c r="G50" s="16">
        <v>15419345.15</v>
      </c>
      <c r="H50" s="17">
        <v>0</v>
      </c>
      <c r="I50" s="17">
        <f>G50+H50</f>
        <v>15419345.15</v>
      </c>
      <c r="J50" s="17">
        <v>0</v>
      </c>
      <c r="K50" s="17">
        <v>0</v>
      </c>
      <c r="L50" s="17">
        <f t="shared" ref="L50" si="56">J50+K50</f>
        <v>0</v>
      </c>
      <c r="M50" s="17">
        <v>0</v>
      </c>
      <c r="N50" s="17">
        <v>0</v>
      </c>
      <c r="O50" s="17">
        <f>M50+N50</f>
        <v>0</v>
      </c>
      <c r="P50" s="17">
        <v>0</v>
      </c>
      <c r="Q50" s="17">
        <v>0</v>
      </c>
      <c r="R50" s="17">
        <f t="shared" ref="R50:R56" si="57">P50+Q50</f>
        <v>0</v>
      </c>
      <c r="S50" s="17">
        <v>0</v>
      </c>
      <c r="T50" s="17">
        <v>0</v>
      </c>
      <c r="U50" s="17">
        <f t="shared" ref="U50" si="58">S50+T50</f>
        <v>0</v>
      </c>
      <c r="V50" s="16">
        <f t="shared" ref="V50" si="59">G50-J50-M50-P50-S50</f>
        <v>15419345.15</v>
      </c>
      <c r="W50" s="16">
        <f t="shared" ref="W50" si="60">H50-K50-N50-Q50-T50</f>
        <v>0</v>
      </c>
      <c r="X50" s="16">
        <f t="shared" ref="X50" si="61">V50+W50</f>
        <v>15419345.15</v>
      </c>
      <c r="Y50" s="2"/>
    </row>
    <row r="51" spans="3:25" ht="15" customHeight="1" x14ac:dyDescent="0.25">
      <c r="C51" s="2"/>
      <c r="D51" s="31">
        <v>13</v>
      </c>
      <c r="E51" s="23" t="s">
        <v>32</v>
      </c>
      <c r="F51" s="24"/>
      <c r="G51" s="19">
        <f>G52</f>
        <v>34235832.640000001</v>
      </c>
      <c r="H51" s="19">
        <f t="shared" ref="H51:X51" si="62">H52</f>
        <v>0</v>
      </c>
      <c r="I51" s="19">
        <f t="shared" si="62"/>
        <v>34235832.640000001</v>
      </c>
      <c r="J51" s="19">
        <f t="shared" si="62"/>
        <v>0</v>
      </c>
      <c r="K51" s="19">
        <f t="shared" si="62"/>
        <v>0</v>
      </c>
      <c r="L51" s="19">
        <f t="shared" si="62"/>
        <v>0</v>
      </c>
      <c r="M51" s="19">
        <f t="shared" si="62"/>
        <v>0</v>
      </c>
      <c r="N51" s="19">
        <f t="shared" si="62"/>
        <v>0</v>
      </c>
      <c r="O51" s="19">
        <f t="shared" si="62"/>
        <v>0</v>
      </c>
      <c r="P51" s="19">
        <f t="shared" si="62"/>
        <v>0</v>
      </c>
      <c r="Q51" s="19">
        <f t="shared" si="62"/>
        <v>0</v>
      </c>
      <c r="R51" s="19">
        <f t="shared" si="62"/>
        <v>0</v>
      </c>
      <c r="S51" s="19">
        <f t="shared" si="62"/>
        <v>1520265.62</v>
      </c>
      <c r="T51" s="19">
        <f t="shared" si="62"/>
        <v>0</v>
      </c>
      <c r="U51" s="19">
        <f t="shared" si="62"/>
        <v>1520265.62</v>
      </c>
      <c r="V51" s="19">
        <f t="shared" si="62"/>
        <v>32715567.02</v>
      </c>
      <c r="W51" s="19">
        <f t="shared" si="62"/>
        <v>0</v>
      </c>
      <c r="X51" s="19">
        <f t="shared" si="62"/>
        <v>32715567.02</v>
      </c>
      <c r="Y51" s="2"/>
    </row>
    <row r="52" spans="3:25" x14ac:dyDescent="0.25">
      <c r="D52" s="31"/>
      <c r="E52" s="21">
        <v>2000</v>
      </c>
      <c r="F52" s="21" t="s">
        <v>16</v>
      </c>
      <c r="G52" s="16">
        <v>34235832.640000001</v>
      </c>
      <c r="H52" s="17">
        <v>0</v>
      </c>
      <c r="I52" s="17">
        <f>G52+H52</f>
        <v>34235832.640000001</v>
      </c>
      <c r="J52" s="17">
        <v>0</v>
      </c>
      <c r="K52" s="17">
        <v>0</v>
      </c>
      <c r="L52" s="17">
        <f t="shared" ref="L52" si="63">J52+K52</f>
        <v>0</v>
      </c>
      <c r="M52" s="17">
        <v>0</v>
      </c>
      <c r="N52" s="17">
        <v>0</v>
      </c>
      <c r="O52" s="17">
        <f t="shared" ref="O52" si="64">M52+N52</f>
        <v>0</v>
      </c>
      <c r="P52" s="17">
        <v>0</v>
      </c>
      <c r="Q52" s="17">
        <v>0</v>
      </c>
      <c r="R52" s="17">
        <f t="shared" si="57"/>
        <v>0</v>
      </c>
      <c r="S52" s="17">
        <v>1520265.62</v>
      </c>
      <c r="T52" s="17">
        <v>0</v>
      </c>
      <c r="U52" s="17">
        <f t="shared" ref="U52" si="65">S52+T52</f>
        <v>1520265.62</v>
      </c>
      <c r="V52" s="16">
        <f>G52-J52-M52-P52-S52</f>
        <v>32715567.02</v>
      </c>
      <c r="W52" s="16">
        <f>H52-K52-N52-Q52-T52</f>
        <v>0</v>
      </c>
      <c r="X52" s="16">
        <f>V52+W52</f>
        <v>32715567.02</v>
      </c>
    </row>
    <row r="53" spans="3:25" ht="15" customHeight="1" x14ac:dyDescent="0.25">
      <c r="D53" s="25">
        <v>0</v>
      </c>
      <c r="E53" s="23" t="s">
        <v>21</v>
      </c>
      <c r="F53" s="24"/>
      <c r="G53" s="19">
        <f>G54+G55+G56</f>
        <v>700000</v>
      </c>
      <c r="H53" s="19">
        <f t="shared" ref="H53:X53" si="66">H54+H55+H56</f>
        <v>5348310.26</v>
      </c>
      <c r="I53" s="19">
        <f t="shared" si="66"/>
        <v>6048310.2599999998</v>
      </c>
      <c r="J53" s="19">
        <f t="shared" si="66"/>
        <v>0</v>
      </c>
      <c r="K53" s="19">
        <f t="shared" si="66"/>
        <v>0</v>
      </c>
      <c r="L53" s="19">
        <f t="shared" si="66"/>
        <v>0</v>
      </c>
      <c r="M53" s="19">
        <f t="shared" si="66"/>
        <v>0</v>
      </c>
      <c r="N53" s="19">
        <f t="shared" si="66"/>
        <v>0</v>
      </c>
      <c r="O53" s="19">
        <f t="shared" si="66"/>
        <v>0</v>
      </c>
      <c r="P53" s="19">
        <f t="shared" si="66"/>
        <v>0</v>
      </c>
      <c r="Q53" s="19">
        <f t="shared" si="66"/>
        <v>9809.86</v>
      </c>
      <c r="R53" s="19">
        <f t="shared" si="66"/>
        <v>9809.86</v>
      </c>
      <c r="S53" s="19">
        <f t="shared" si="66"/>
        <v>0</v>
      </c>
      <c r="T53" s="19">
        <f t="shared" si="66"/>
        <v>3630617.84</v>
      </c>
      <c r="U53" s="19">
        <f t="shared" si="66"/>
        <v>3630617.84</v>
      </c>
      <c r="V53" s="19">
        <f t="shared" si="66"/>
        <v>700000</v>
      </c>
      <c r="W53" s="19">
        <f t="shared" si="66"/>
        <v>1707882.5599999996</v>
      </c>
      <c r="X53" s="19">
        <f t="shared" si="66"/>
        <v>2407882.5599999996</v>
      </c>
    </row>
    <row r="54" spans="3:25" x14ac:dyDescent="0.25">
      <c r="D54" s="26"/>
      <c r="E54" s="21">
        <v>1000</v>
      </c>
      <c r="F54" s="21" t="s">
        <v>13</v>
      </c>
      <c r="G54" s="20">
        <v>0</v>
      </c>
      <c r="H54" s="16">
        <v>4798310.26</v>
      </c>
      <c r="I54" s="17">
        <v>4798310.26</v>
      </c>
      <c r="J54" s="17">
        <v>0</v>
      </c>
      <c r="K54" s="17">
        <v>0</v>
      </c>
      <c r="L54" s="17">
        <f t="shared" ref="L54:L56" si="67">J54+K54</f>
        <v>0</v>
      </c>
      <c r="M54" s="17">
        <v>0</v>
      </c>
      <c r="N54" s="17">
        <v>0</v>
      </c>
      <c r="O54" s="17">
        <f t="shared" ref="O54" si="68">M54+N54</f>
        <v>0</v>
      </c>
      <c r="P54" s="17">
        <v>0</v>
      </c>
      <c r="Q54" s="17">
        <v>9809.86</v>
      </c>
      <c r="R54" s="17">
        <f t="shared" si="57"/>
        <v>9809.86</v>
      </c>
      <c r="S54" s="17">
        <v>0</v>
      </c>
      <c r="T54" s="17">
        <v>3184017.84</v>
      </c>
      <c r="U54" s="17">
        <f>S54+T54</f>
        <v>3184017.84</v>
      </c>
      <c r="V54" s="16">
        <f>G54-J54-M54-P54-S54</f>
        <v>0</v>
      </c>
      <c r="W54" s="16">
        <f>H54-K54-N54-Q54-T54</f>
        <v>1604482.5599999996</v>
      </c>
      <c r="X54" s="16">
        <f>V54+W54</f>
        <v>1604482.5599999996</v>
      </c>
    </row>
    <row r="55" spans="3:25" x14ac:dyDescent="0.25">
      <c r="D55" s="26"/>
      <c r="E55" s="21">
        <v>3000</v>
      </c>
      <c r="F55" s="21" t="s">
        <v>14</v>
      </c>
      <c r="G55" s="16">
        <v>700000</v>
      </c>
      <c r="H55" s="16">
        <v>0</v>
      </c>
      <c r="I55" s="17">
        <f t="shared" ref="I55:I56" si="69">G55+H55</f>
        <v>700000</v>
      </c>
      <c r="J55" s="17">
        <v>0</v>
      </c>
      <c r="K55" s="17">
        <v>0</v>
      </c>
      <c r="L55" s="17">
        <f t="shared" si="67"/>
        <v>0</v>
      </c>
      <c r="M55" s="17">
        <v>0</v>
      </c>
      <c r="N55" s="17">
        <v>0</v>
      </c>
      <c r="O55" s="17">
        <f>M55+N55</f>
        <v>0</v>
      </c>
      <c r="P55" s="17">
        <v>0</v>
      </c>
      <c r="Q55" s="17">
        <v>0</v>
      </c>
      <c r="R55" s="17">
        <f t="shared" si="57"/>
        <v>0</v>
      </c>
      <c r="S55" s="17">
        <v>0</v>
      </c>
      <c r="T55" s="17">
        <v>0</v>
      </c>
      <c r="U55" s="17">
        <f>S55+T55</f>
        <v>0</v>
      </c>
      <c r="V55" s="16">
        <f t="shared" ref="V55:V56" si="70">G55-J55-M55-P55-S55</f>
        <v>700000</v>
      </c>
      <c r="W55" s="16">
        <f>H55-K55-N55-Q55-T55</f>
        <v>0</v>
      </c>
      <c r="X55" s="16">
        <f t="shared" ref="X55:X56" si="71">V55+W55</f>
        <v>700000</v>
      </c>
    </row>
    <row r="56" spans="3:25" x14ac:dyDescent="0.25">
      <c r="D56" s="27"/>
      <c r="E56" s="21">
        <v>5000</v>
      </c>
      <c r="F56" s="21" t="s">
        <v>15</v>
      </c>
      <c r="G56" s="20">
        <v>0</v>
      </c>
      <c r="H56" s="16">
        <v>550000</v>
      </c>
      <c r="I56" s="17">
        <f t="shared" si="69"/>
        <v>550000</v>
      </c>
      <c r="J56" s="17">
        <v>0</v>
      </c>
      <c r="K56" s="17">
        <v>0</v>
      </c>
      <c r="L56" s="17">
        <f t="shared" si="67"/>
        <v>0</v>
      </c>
      <c r="M56" s="17">
        <v>0</v>
      </c>
      <c r="N56" s="17">
        <v>0</v>
      </c>
      <c r="O56" s="17">
        <f t="shared" ref="O56" si="72">M56+N56</f>
        <v>0</v>
      </c>
      <c r="P56" s="17">
        <v>0</v>
      </c>
      <c r="Q56" s="17">
        <v>0</v>
      </c>
      <c r="R56" s="17">
        <f t="shared" si="57"/>
        <v>0</v>
      </c>
      <c r="S56" s="17">
        <v>0</v>
      </c>
      <c r="T56" s="17">
        <v>446600</v>
      </c>
      <c r="U56" s="17">
        <f t="shared" ref="U56" si="73">S56+T56</f>
        <v>446600</v>
      </c>
      <c r="V56" s="16">
        <f t="shared" si="70"/>
        <v>0</v>
      </c>
      <c r="W56" s="16">
        <f t="shared" ref="W56" si="74">H56-K56-N56-Q56-T56</f>
        <v>103400</v>
      </c>
      <c r="X56" s="16">
        <f t="shared" si="71"/>
        <v>103400</v>
      </c>
    </row>
  </sheetData>
  <mergeCells count="30">
    <mergeCell ref="E28:F28"/>
    <mergeCell ref="E24:F24"/>
    <mergeCell ref="E18:F18"/>
    <mergeCell ref="E33:F33"/>
    <mergeCell ref="E45:F45"/>
    <mergeCell ref="E41:F41"/>
    <mergeCell ref="E39:F39"/>
    <mergeCell ref="E37:F37"/>
    <mergeCell ref="G13:I13"/>
    <mergeCell ref="J13:X13"/>
    <mergeCell ref="G14:I14"/>
    <mergeCell ref="J14:L14"/>
    <mergeCell ref="M14:O14"/>
    <mergeCell ref="P14:R14"/>
    <mergeCell ref="S14:U14"/>
    <mergeCell ref="V14:X14"/>
    <mergeCell ref="D39:D40"/>
    <mergeCell ref="D18:D23"/>
    <mergeCell ref="D24:D27"/>
    <mergeCell ref="D28:D32"/>
    <mergeCell ref="D37:D38"/>
    <mergeCell ref="D33:D36"/>
    <mergeCell ref="E53:F53"/>
    <mergeCell ref="D53:D56"/>
    <mergeCell ref="E51:F51"/>
    <mergeCell ref="E49:F49"/>
    <mergeCell ref="D41:D44"/>
    <mergeCell ref="D49:D50"/>
    <mergeCell ref="D51:D52"/>
    <mergeCell ref="D45:D48"/>
  </mergeCells>
  <printOptions horizontalCentered="1"/>
  <pageMargins left="0.23622047244094491" right="0.23622047244094491" top="1.1417322834645669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Leslie Velarde</cp:lastModifiedBy>
  <cp:lastPrinted>2025-10-14T20:13:37Z</cp:lastPrinted>
  <dcterms:created xsi:type="dcterms:W3CDTF">2020-07-21T15:28:49Z</dcterms:created>
  <dcterms:modified xsi:type="dcterms:W3CDTF">2025-10-14T20:13:55Z</dcterms:modified>
</cp:coreProperties>
</file>