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0.18.114.99\Users\SSPE\Desktop\Nueva carpeta\SESESP CARPETAS COMPARTIDAS\Registro de Recursos Federales\2025\Luis Márquez\INFORME TRIMESTRAL\4to TRIMESTRE 2025 FASP\"/>
    </mc:Choice>
  </mc:AlternateContent>
  <xr:revisionPtr revIDLastSave="0" documentId="13_ncr:1_{A24B7A2D-91FA-4916-8988-10196DC96D5B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Hoja1" sheetId="1" r:id="rId1"/>
  </sheets>
  <definedNames>
    <definedName name="_xlnm.Print_Area" localSheetId="0">Hoja1!$D$13:$X$57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9" i="1" l="1"/>
  <c r="K39" i="1"/>
  <c r="L41" i="1"/>
  <c r="J39" i="1"/>
  <c r="I39" i="1"/>
  <c r="H39" i="1"/>
  <c r="I55" i="1"/>
  <c r="I41" i="1"/>
  <c r="G39" i="1"/>
  <c r="U55" i="1" l="1"/>
  <c r="U23" i="1"/>
  <c r="L45" i="1"/>
  <c r="L44" i="1"/>
  <c r="R57" i="1"/>
  <c r="R56" i="1"/>
  <c r="R55" i="1"/>
  <c r="R53" i="1"/>
  <c r="R52" i="1" s="1"/>
  <c r="R38" i="1"/>
  <c r="J18" i="1"/>
  <c r="R44" i="1"/>
  <c r="V35" i="1"/>
  <c r="L30" i="1"/>
  <c r="L31" i="1"/>
  <c r="L32" i="1"/>
  <c r="V26" i="1"/>
  <c r="V27" i="1"/>
  <c r="V25" i="1"/>
  <c r="V19" i="1"/>
  <c r="W19" i="1"/>
  <c r="U20" i="1"/>
  <c r="U21" i="1"/>
  <c r="U22" i="1"/>
  <c r="U19" i="1"/>
  <c r="R20" i="1"/>
  <c r="R21" i="1"/>
  <c r="R22" i="1"/>
  <c r="R23" i="1"/>
  <c r="R19" i="1"/>
  <c r="O20" i="1"/>
  <c r="O21" i="1"/>
  <c r="O22" i="1"/>
  <c r="O19" i="1"/>
  <c r="L20" i="1"/>
  <c r="L21" i="1"/>
  <c r="L22" i="1"/>
  <c r="L23" i="1"/>
  <c r="L19" i="1"/>
  <c r="I22" i="1"/>
  <c r="I56" i="1"/>
  <c r="I57" i="1"/>
  <c r="I54" i="1"/>
  <c r="I53" i="1"/>
  <c r="I51" i="1"/>
  <c r="I48" i="1"/>
  <c r="I49" i="1"/>
  <c r="I47" i="1"/>
  <c r="I44" i="1"/>
  <c r="I45" i="1"/>
  <c r="I43" i="1"/>
  <c r="I40" i="1"/>
  <c r="I38" i="1"/>
  <c r="I35" i="1"/>
  <c r="I36" i="1"/>
  <c r="I34" i="1"/>
  <c r="I30" i="1"/>
  <c r="I31" i="1"/>
  <c r="I32" i="1"/>
  <c r="I29" i="1"/>
  <c r="I26" i="1"/>
  <c r="I27" i="1"/>
  <c r="I25" i="1"/>
  <c r="I20" i="1"/>
  <c r="I21" i="1"/>
  <c r="I23" i="1"/>
  <c r="I19" i="1"/>
  <c r="W22" i="1"/>
  <c r="W49" i="1"/>
  <c r="W48" i="1"/>
  <c r="W47" i="1"/>
  <c r="V49" i="1"/>
  <c r="X49" i="1" s="1"/>
  <c r="V48" i="1"/>
  <c r="V47" i="1"/>
  <c r="X45" i="1"/>
  <c r="W44" i="1"/>
  <c r="W45" i="1"/>
  <c r="W43" i="1"/>
  <c r="X43" i="1" s="1"/>
  <c r="V44" i="1"/>
  <c r="V45" i="1"/>
  <c r="V43" i="1"/>
  <c r="V39" i="1"/>
  <c r="W38" i="1"/>
  <c r="X38" i="1" s="1"/>
  <c r="X37" i="1" s="1"/>
  <c r="V38" i="1"/>
  <c r="W35" i="1"/>
  <c r="X35" i="1" s="1"/>
  <c r="W36" i="1"/>
  <c r="W34" i="1"/>
  <c r="V36" i="1"/>
  <c r="V34" i="1"/>
  <c r="W30" i="1"/>
  <c r="W31" i="1"/>
  <c r="W32" i="1"/>
  <c r="W29" i="1"/>
  <c r="X29" i="1" s="1"/>
  <c r="V32" i="1"/>
  <c r="V30" i="1"/>
  <c r="V31" i="1"/>
  <c r="V29" i="1"/>
  <c r="U29" i="1"/>
  <c r="W26" i="1"/>
  <c r="W27" i="1"/>
  <c r="W25" i="1"/>
  <c r="W21" i="1"/>
  <c r="W20" i="1"/>
  <c r="W23" i="1"/>
  <c r="V20" i="1"/>
  <c r="V22" i="1"/>
  <c r="V21" i="1"/>
  <c r="H18" i="1"/>
  <c r="K18" i="1"/>
  <c r="N18" i="1"/>
  <c r="P18" i="1"/>
  <c r="Q18" i="1"/>
  <c r="S18" i="1"/>
  <c r="T18" i="1"/>
  <c r="G18" i="1"/>
  <c r="H24" i="1"/>
  <c r="J24" i="1"/>
  <c r="K24" i="1"/>
  <c r="M24" i="1"/>
  <c r="N24" i="1"/>
  <c r="P24" i="1"/>
  <c r="Q24" i="1"/>
  <c r="S24" i="1"/>
  <c r="T24" i="1"/>
  <c r="G24" i="1"/>
  <c r="H28" i="1"/>
  <c r="J28" i="1"/>
  <c r="K28" i="1"/>
  <c r="M28" i="1"/>
  <c r="N28" i="1"/>
  <c r="P28" i="1"/>
  <c r="Q28" i="1"/>
  <c r="S28" i="1"/>
  <c r="T28" i="1"/>
  <c r="G28" i="1"/>
  <c r="H33" i="1"/>
  <c r="J33" i="1"/>
  <c r="K33" i="1"/>
  <c r="M33" i="1"/>
  <c r="N33" i="1"/>
  <c r="P33" i="1"/>
  <c r="Q33" i="1"/>
  <c r="S33" i="1"/>
  <c r="T33" i="1"/>
  <c r="G33" i="1"/>
  <c r="H37" i="1"/>
  <c r="I37" i="1"/>
  <c r="J37" i="1"/>
  <c r="K37" i="1"/>
  <c r="M37" i="1"/>
  <c r="N37" i="1"/>
  <c r="P37" i="1"/>
  <c r="Q37" i="1"/>
  <c r="R37" i="1"/>
  <c r="S37" i="1"/>
  <c r="T37" i="1"/>
  <c r="V37" i="1"/>
  <c r="G37" i="1"/>
  <c r="M39" i="1"/>
  <c r="N39" i="1"/>
  <c r="P39" i="1"/>
  <c r="Q39" i="1"/>
  <c r="S39" i="1"/>
  <c r="T39" i="1"/>
  <c r="H42" i="1"/>
  <c r="J42" i="1"/>
  <c r="K42" i="1"/>
  <c r="M42" i="1"/>
  <c r="N42" i="1"/>
  <c r="P42" i="1"/>
  <c r="Q42" i="1"/>
  <c r="S42" i="1"/>
  <c r="T42" i="1"/>
  <c r="V42" i="1"/>
  <c r="G42" i="1"/>
  <c r="H46" i="1"/>
  <c r="J46" i="1"/>
  <c r="K46" i="1"/>
  <c r="M46" i="1"/>
  <c r="N46" i="1"/>
  <c r="P46" i="1"/>
  <c r="Q46" i="1"/>
  <c r="S46" i="1"/>
  <c r="T46" i="1"/>
  <c r="G46" i="1"/>
  <c r="H50" i="1"/>
  <c r="I50" i="1"/>
  <c r="J50" i="1"/>
  <c r="K50" i="1"/>
  <c r="M50" i="1"/>
  <c r="N50" i="1"/>
  <c r="P50" i="1"/>
  <c r="Q50" i="1"/>
  <c r="S50" i="1"/>
  <c r="T50" i="1"/>
  <c r="G50" i="1"/>
  <c r="H52" i="1"/>
  <c r="I52" i="1"/>
  <c r="J52" i="1"/>
  <c r="K52" i="1"/>
  <c r="M52" i="1"/>
  <c r="N52" i="1"/>
  <c r="P52" i="1"/>
  <c r="Q52" i="1"/>
  <c r="S52" i="1"/>
  <c r="T52" i="1"/>
  <c r="G52" i="1"/>
  <c r="H54" i="1"/>
  <c r="J54" i="1"/>
  <c r="K54" i="1"/>
  <c r="M54" i="1"/>
  <c r="N54" i="1"/>
  <c r="P54" i="1"/>
  <c r="Q54" i="1"/>
  <c r="S54" i="1"/>
  <c r="T54" i="1"/>
  <c r="G54" i="1"/>
  <c r="X25" i="1" l="1"/>
  <c r="X48" i="1"/>
  <c r="X44" i="1"/>
  <c r="X31" i="1"/>
  <c r="X30" i="1"/>
  <c r="V46" i="1"/>
  <c r="X32" i="1"/>
  <c r="X47" i="1"/>
  <c r="P16" i="1"/>
  <c r="I46" i="1"/>
  <c r="N16" i="1"/>
  <c r="O18" i="1"/>
  <c r="R54" i="1"/>
  <c r="I42" i="1"/>
  <c r="X36" i="1"/>
  <c r="I28" i="1"/>
  <c r="R18" i="1"/>
  <c r="X27" i="1"/>
  <c r="I33" i="1"/>
  <c r="W24" i="1"/>
  <c r="I24" i="1"/>
  <c r="X26" i="1"/>
  <c r="H16" i="1"/>
  <c r="X19" i="1"/>
  <c r="I18" i="1"/>
  <c r="W42" i="1"/>
  <c r="W46" i="1"/>
  <c r="Q16" i="1"/>
  <c r="W37" i="1"/>
  <c r="W33" i="1"/>
  <c r="J16" i="1"/>
  <c r="K16" i="1"/>
  <c r="V33" i="1"/>
  <c r="V28" i="1"/>
  <c r="T16" i="1"/>
  <c r="W28" i="1"/>
  <c r="V24" i="1"/>
  <c r="S16" i="1"/>
  <c r="G16" i="1"/>
  <c r="U18" i="1"/>
  <c r="L18" i="1"/>
  <c r="X21" i="1"/>
  <c r="X22" i="1"/>
  <c r="X20" i="1"/>
  <c r="W18" i="1"/>
  <c r="L56" i="1"/>
  <c r="O56" i="1"/>
  <c r="U56" i="1"/>
  <c r="V56" i="1"/>
  <c r="W56" i="1"/>
  <c r="L57" i="1"/>
  <c r="O57" i="1"/>
  <c r="U57" i="1"/>
  <c r="U54" i="1" s="1"/>
  <c r="V57" i="1"/>
  <c r="W57" i="1"/>
  <c r="X57" i="1" s="1"/>
  <c r="U45" i="1"/>
  <c r="R45" i="1"/>
  <c r="O45" i="1"/>
  <c r="U36" i="1"/>
  <c r="R36" i="1"/>
  <c r="O36" i="1"/>
  <c r="L36" i="1"/>
  <c r="U35" i="1"/>
  <c r="R35" i="1"/>
  <c r="L35" i="1"/>
  <c r="L25" i="1"/>
  <c r="O25" i="1"/>
  <c r="R25" i="1"/>
  <c r="U25" i="1"/>
  <c r="O55" i="1"/>
  <c r="V55" i="1"/>
  <c r="V54" i="1" s="1"/>
  <c r="W55" i="1"/>
  <c r="W53" i="1"/>
  <c r="W52" i="1" s="1"/>
  <c r="V53" i="1"/>
  <c r="V52" i="1" s="1"/>
  <c r="U53" i="1"/>
  <c r="U52" i="1" s="1"/>
  <c r="O53" i="1"/>
  <c r="O52" i="1" s="1"/>
  <c r="L53" i="1"/>
  <c r="L52" i="1" s="1"/>
  <c r="W51" i="1"/>
  <c r="W50" i="1" s="1"/>
  <c r="V51" i="1"/>
  <c r="V50" i="1" s="1"/>
  <c r="U51" i="1"/>
  <c r="U50" i="1" s="1"/>
  <c r="R51" i="1"/>
  <c r="R50" i="1" s="1"/>
  <c r="O51" i="1"/>
  <c r="O50" i="1" s="1"/>
  <c r="L51" i="1"/>
  <c r="L50" i="1" s="1"/>
  <c r="L54" i="1" l="1"/>
  <c r="X46" i="1"/>
  <c r="O54" i="1"/>
  <c r="I16" i="1"/>
  <c r="W54" i="1"/>
  <c r="X56" i="1"/>
  <c r="X55" i="1"/>
  <c r="X54" i="1" s="1"/>
  <c r="X53" i="1"/>
  <c r="X52" i="1" s="1"/>
  <c r="X51" i="1"/>
  <c r="X50" i="1" s="1"/>
  <c r="W16" i="1" l="1"/>
  <c r="U26" i="1"/>
  <c r="U27" i="1"/>
  <c r="R49" i="1"/>
  <c r="R48" i="1"/>
  <c r="R43" i="1"/>
  <c r="R42" i="1" s="1"/>
  <c r="R40" i="1"/>
  <c r="R39" i="1" s="1"/>
  <c r="R34" i="1"/>
  <c r="R33" i="1" s="1"/>
  <c r="R32" i="1"/>
  <c r="R31" i="1"/>
  <c r="R30" i="1"/>
  <c r="R29" i="1"/>
  <c r="R27" i="1"/>
  <c r="R26" i="1"/>
  <c r="R24" i="1" s="1"/>
  <c r="O48" i="1"/>
  <c r="O49" i="1"/>
  <c r="O47" i="1"/>
  <c r="O44" i="1"/>
  <c r="O43" i="1"/>
  <c r="O40" i="1"/>
  <c r="O39" i="1" s="1"/>
  <c r="O38" i="1"/>
  <c r="O37" i="1" s="1"/>
  <c r="O34" i="1"/>
  <c r="O33" i="1" s="1"/>
  <c r="O32" i="1"/>
  <c r="O31" i="1"/>
  <c r="O30" i="1"/>
  <c r="O29" i="1"/>
  <c r="O27" i="1"/>
  <c r="O26" i="1"/>
  <c r="O24" i="1" s="1"/>
  <c r="L49" i="1"/>
  <c r="L48" i="1"/>
  <c r="L47" i="1"/>
  <c r="L43" i="1"/>
  <c r="L42" i="1" s="1"/>
  <c r="L40" i="1"/>
  <c r="L38" i="1"/>
  <c r="L37" i="1" s="1"/>
  <c r="L34" i="1"/>
  <c r="L33" i="1" s="1"/>
  <c r="L29" i="1"/>
  <c r="L28" i="1" s="1"/>
  <c r="L27" i="1"/>
  <c r="L26" i="1"/>
  <c r="W40" i="1"/>
  <c r="W39" i="1" s="1"/>
  <c r="R28" i="1" l="1"/>
  <c r="L46" i="1"/>
  <c r="O42" i="1"/>
  <c r="O28" i="1"/>
  <c r="O16" i="1" s="1"/>
  <c r="L24" i="1"/>
  <c r="O46" i="1"/>
  <c r="R46" i="1"/>
  <c r="U24" i="1"/>
  <c r="U38" i="1"/>
  <c r="U37" i="1" s="1"/>
  <c r="X34" i="1"/>
  <c r="X33" i="1" s="1"/>
  <c r="U34" i="1"/>
  <c r="U33" i="1" s="1"/>
  <c r="R16" i="1" l="1"/>
  <c r="L16" i="1"/>
  <c r="U49" i="1"/>
  <c r="U48" i="1"/>
  <c r="U47" i="1"/>
  <c r="U44" i="1"/>
  <c r="U43" i="1"/>
  <c r="U40" i="1"/>
  <c r="U39" i="1" s="1"/>
  <c r="U32" i="1"/>
  <c r="U31" i="1"/>
  <c r="U30" i="1"/>
  <c r="X40" i="1"/>
  <c r="X39" i="1" s="1"/>
  <c r="U42" i="1" l="1"/>
  <c r="U46" i="1"/>
  <c r="U28" i="1"/>
  <c r="X42" i="1"/>
  <c r="U16" i="1" l="1"/>
  <c r="X28" i="1"/>
  <c r="X24" i="1"/>
  <c r="M18" i="1" l="1"/>
  <c r="M16" i="1" s="1"/>
  <c r="V23" i="1"/>
  <c r="V18" i="1" s="1"/>
  <c r="X23" i="1" l="1"/>
  <c r="X18" i="1" s="1"/>
  <c r="X16" i="1" s="1"/>
  <c r="V16" i="1"/>
</calcChain>
</file>

<file path=xl/sharedStrings.xml><?xml version="1.0" encoding="utf-8"?>
<sst xmlns="http://schemas.openxmlformats.org/spreadsheetml/2006/main" count="74" uniqueCount="35">
  <si>
    <t>PROGRAMA</t>
  </si>
  <si>
    <t>CAPITULO</t>
  </si>
  <si>
    <t>ANEXO TECNICO/ PROGRAMA CON PRIORIDAD NACIONAL</t>
  </si>
  <si>
    <t>FINANCIAMIENTO CONJUNTO</t>
  </si>
  <si>
    <t>CONVENIDO</t>
  </si>
  <si>
    <t>COMPROMETIDO</t>
  </si>
  <si>
    <t>DEVENGADO</t>
  </si>
  <si>
    <t>EJERCIDO</t>
  </si>
  <si>
    <t>PAGADO</t>
  </si>
  <si>
    <t>SALDO</t>
  </si>
  <si>
    <t>FEDERAL</t>
  </si>
  <si>
    <t>ESTATAL</t>
  </si>
  <si>
    <t>TOTAL</t>
  </si>
  <si>
    <t>Servicios Personales</t>
  </si>
  <si>
    <t>Servicios Generales</t>
  </si>
  <si>
    <t>Bienes Muebles, Inmuebles e Intangibles</t>
  </si>
  <si>
    <t>Materiales y Suministros</t>
  </si>
  <si>
    <t>Inversión Pública</t>
  </si>
  <si>
    <t>SISTEMA NACIONAL DE SEGURIDAD PÚBLICA</t>
  </si>
  <si>
    <t>(PESOS)</t>
  </si>
  <si>
    <t xml:space="preserve">ENTIDAD FEDERATIVA:CHIHUAHUA </t>
  </si>
  <si>
    <t>Seguimiento y Evaluación de los Programas</t>
  </si>
  <si>
    <t>Prevención de la violencia y del delito conforme al Modelo Nacional de Policía y Justicia Cívica</t>
  </si>
  <si>
    <t>AVANCE EN LA APLICACION DE LOS RECURSOS ASIGNADOS A LOS PROGRAMAS DE SEGURIDAD PUBLICA 2025</t>
  </si>
  <si>
    <t>Formación y Capacitación Continua conforme al Programa Rector</t>
  </si>
  <si>
    <t>Modernización de Infraestructura y Equipamiento de las Instituciones de Seguridad Pública y Procuración de Justicia</t>
  </si>
  <si>
    <t>Mejora de las Capacidades de Inteligencia Policial y Operativa</t>
  </si>
  <si>
    <t>Sistema Único de Reporte de Incidencia Delictiva</t>
  </si>
  <si>
    <t>Integración de la Red Nacional de Radiocomunicaciones</t>
  </si>
  <si>
    <t>Modernización del Registro Público Vehicular (REPUVE)</t>
  </si>
  <si>
    <t>Evaluación y Certificación de los Centros de Control y Comando</t>
  </si>
  <si>
    <t>Estandarización y Modernización de los Sistemas de Videovigilancia y Registro de Incidentes</t>
  </si>
  <si>
    <t>Modernización de la Infraestructura Penitenciaria</t>
  </si>
  <si>
    <t>TOTALES AL MES DE DICIEMBRE 2025</t>
  </si>
  <si>
    <t>(CIFRAS AL 31/12/2025)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</si>
</sst>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41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3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6" fillId="0" borderId="0" xfId="0" applyFont="1" applyFill="1"/>
    <xf numFmtId="0" fontId="0" fillId="0" borderId="0" xfId="0" applyBorder="1"/>
    <xf numFmtId="0" fontId="0" fillId="0" borderId="0" xfId="0" applyFill="1" applyBorder="1"/>
    <xf numFmtId="0" fontId="2" fillId="0" borderId="0" xfId="0" applyFont="1" applyFill="1" applyBorder="1" applyAlignment="1">
      <alignment vertical="top"/>
    </xf>
    <xf numFmtId="0" fontId="6" fillId="0" borderId="0" xfId="0" applyFont="1" applyFill="1" applyBorder="1"/>
    <xf numFmtId="0" fontId="5" fillId="0" borderId="0" xfId="0" applyFont="1" applyFill="1" applyBorder="1" applyAlignment="1">
      <alignment vertical="top"/>
    </xf>
    <xf numFmtId="0" fontId="7" fillId="0" borderId="0" xfId="0" applyFont="1" applyFill="1"/>
    <xf numFmtId="0" fontId="1" fillId="0" borderId="0" xfId="0" applyFont="1" applyFill="1"/>
    <xf numFmtId="8" fontId="4" fillId="6" borderId="5" xfId="0" applyNumberFormat="1" applyFont="1" applyFill="1" applyBorder="1" applyAlignment="1">
      <alignment horizontal="right" vertical="top" wrapText="1"/>
    </xf>
    <xf numFmtId="0" fontId="0" fillId="5" borderId="2" xfId="0" applyFont="1" applyFill="1" applyBorder="1"/>
    <xf numFmtId="8" fontId="2" fillId="7" borderId="1" xfId="0" applyNumberFormat="1" applyFont="1" applyFill="1" applyBorder="1" applyAlignment="1">
      <alignment vertical="top" wrapText="1"/>
    </xf>
    <xf numFmtId="8" fontId="2" fillId="8" borderId="1" xfId="0" applyNumberFormat="1" applyFont="1" applyFill="1" applyBorder="1" applyAlignment="1">
      <alignment vertical="top" wrapText="1"/>
    </xf>
    <xf numFmtId="8" fontId="0" fillId="0" borderId="0" xfId="0" applyNumberFormat="1" applyFill="1"/>
    <xf numFmtId="8" fontId="9" fillId="3" borderId="6" xfId="1" applyNumberFormat="1" applyFont="1" applyFill="1" applyBorder="1" applyAlignment="1">
      <alignment vertical="center" wrapText="1"/>
    </xf>
    <xf numFmtId="8" fontId="2" fillId="8" borderId="5" xfId="0" applyNumberFormat="1" applyFont="1" applyFill="1" applyBorder="1" applyAlignment="1">
      <alignment vertical="top" wrapText="1"/>
    </xf>
    <xf numFmtId="0" fontId="0" fillId="5" borderId="2" xfId="0" applyFill="1" applyBorder="1"/>
    <xf numFmtId="0" fontId="2" fillId="0" borderId="1" xfId="0" applyFont="1" applyFill="1" applyBorder="1" applyAlignment="1">
      <alignment vertical="top" wrapText="1"/>
    </xf>
    <xf numFmtId="0" fontId="1" fillId="3" borderId="7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vertical="top" wrapText="1"/>
    </xf>
    <xf numFmtId="0" fontId="4" fillId="3" borderId="6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5" borderId="7" xfId="0" applyFont="1" applyFill="1" applyBorder="1"/>
    <xf numFmtId="8" fontId="2" fillId="7" borderId="2" xfId="0" applyNumberFormat="1" applyFont="1" applyFill="1" applyBorder="1" applyAlignment="1">
      <alignment vertical="top" wrapText="1"/>
    </xf>
    <xf numFmtId="8" fontId="2" fillId="8" borderId="2" xfId="0" applyNumberFormat="1" applyFont="1" applyFill="1" applyBorder="1" applyAlignment="1">
      <alignment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Y57"/>
  <sheetViews>
    <sheetView tabSelected="1" topLeftCell="D1" zoomScale="70" zoomScaleNormal="70" workbookViewId="0">
      <selection activeCell="N8" sqref="N8"/>
    </sheetView>
  </sheetViews>
  <sheetFormatPr baseColWidth="10" defaultRowHeight="15" x14ac:dyDescent="0.25"/>
  <cols>
    <col min="4" max="4" width="15.42578125" bestFit="1" customWidth="1"/>
    <col min="5" max="5" width="13.5703125" bestFit="1" customWidth="1"/>
    <col min="6" max="6" width="76" customWidth="1"/>
    <col min="7" max="7" width="19.140625" customWidth="1"/>
    <col min="8" max="8" width="17.7109375" customWidth="1"/>
    <col min="9" max="10" width="18.140625" customWidth="1"/>
    <col min="11" max="11" width="17.42578125" customWidth="1"/>
    <col min="12" max="12" width="17.5703125" customWidth="1"/>
    <col min="13" max="14" width="15.7109375" customWidth="1"/>
    <col min="15" max="15" width="18.85546875" customWidth="1"/>
    <col min="16" max="16" width="15.7109375" customWidth="1"/>
    <col min="17" max="17" width="14.5703125" customWidth="1"/>
    <col min="18" max="18" width="15.7109375" customWidth="1"/>
    <col min="19" max="19" width="18.5703125" customWidth="1"/>
    <col min="20" max="20" width="17.7109375" customWidth="1"/>
    <col min="21" max="21" width="18.140625" customWidth="1"/>
    <col min="22" max="22" width="18.5703125" customWidth="1"/>
    <col min="23" max="23" width="16.85546875" customWidth="1"/>
    <col min="24" max="24" width="18.140625" customWidth="1"/>
    <col min="25" max="25" width="16.28515625" customWidth="1"/>
  </cols>
  <sheetData>
    <row r="1" spans="2:25" x14ac:dyDescent="0.25">
      <c r="B1" s="7"/>
      <c r="C1" s="7"/>
      <c r="D1" s="7"/>
      <c r="E1" s="7"/>
      <c r="F1" s="7"/>
      <c r="G1" s="7"/>
      <c r="H1" s="7"/>
    </row>
    <row r="2" spans="2:25" s="2" customFormat="1" x14ac:dyDescent="0.25">
      <c r="B2" s="8"/>
      <c r="C2" s="9"/>
      <c r="D2" s="9"/>
      <c r="E2" s="9"/>
      <c r="F2" s="9"/>
      <c r="G2" s="9"/>
      <c r="H2" s="8"/>
    </row>
    <row r="3" spans="2:25" s="6" customFormat="1" x14ac:dyDescent="0.25">
      <c r="B3" s="10"/>
      <c r="C3" s="11"/>
      <c r="D3" s="11"/>
      <c r="E3" s="11"/>
      <c r="F3" s="11"/>
      <c r="G3" s="11"/>
      <c r="H3" s="10"/>
      <c r="L3" s="12" t="s">
        <v>18</v>
      </c>
      <c r="M3" s="12"/>
      <c r="N3" s="12"/>
      <c r="O3" s="12"/>
      <c r="P3" s="12"/>
      <c r="Q3" s="12"/>
      <c r="R3" s="12"/>
      <c r="S3" s="12"/>
      <c r="T3" s="12"/>
      <c r="U3" s="12"/>
    </row>
    <row r="4" spans="2:25" s="2" customFormat="1" x14ac:dyDescent="0.25">
      <c r="B4" s="8"/>
      <c r="C4" s="9"/>
      <c r="D4" s="9"/>
      <c r="E4" s="9"/>
      <c r="F4" s="9"/>
      <c r="G4" s="9"/>
      <c r="H4" s="8"/>
      <c r="L4" s="13" t="s">
        <v>23</v>
      </c>
      <c r="M4" s="13"/>
      <c r="N4" s="13"/>
      <c r="O4" s="13"/>
      <c r="P4" s="13"/>
      <c r="Q4" s="13"/>
      <c r="R4" s="13"/>
      <c r="S4" s="13"/>
      <c r="T4" s="13"/>
      <c r="U4" s="13"/>
    </row>
    <row r="5" spans="2:25" s="2" customFormat="1" x14ac:dyDescent="0.25">
      <c r="B5" s="8"/>
      <c r="C5" s="9"/>
      <c r="D5" s="9"/>
      <c r="E5" s="9"/>
      <c r="F5" s="9"/>
      <c r="G5" s="9"/>
      <c r="H5" s="8"/>
      <c r="L5" s="13" t="s">
        <v>34</v>
      </c>
      <c r="M5" s="13"/>
      <c r="N5" s="13"/>
      <c r="O5" s="13"/>
      <c r="P5" s="13"/>
      <c r="Q5" s="13"/>
      <c r="R5" s="13"/>
      <c r="S5" s="13"/>
      <c r="T5" s="13"/>
      <c r="U5" s="13"/>
    </row>
    <row r="6" spans="2:25" s="2" customFormat="1" x14ac:dyDescent="0.25">
      <c r="B6" s="8"/>
      <c r="C6" s="9"/>
      <c r="D6" s="9"/>
      <c r="E6" s="9"/>
      <c r="F6" s="9"/>
      <c r="G6" s="9"/>
      <c r="H6" s="8"/>
      <c r="L6" s="13" t="s">
        <v>19</v>
      </c>
      <c r="M6" s="13"/>
      <c r="N6" s="13"/>
      <c r="O6" s="13"/>
      <c r="P6" s="13"/>
      <c r="Q6" s="13"/>
      <c r="R6" s="13"/>
      <c r="S6" s="13"/>
      <c r="T6" s="13"/>
      <c r="U6" s="13"/>
    </row>
    <row r="7" spans="2:25" s="2" customFormat="1" x14ac:dyDescent="0.25">
      <c r="B7" s="8"/>
      <c r="C7" s="9"/>
      <c r="D7" s="9"/>
      <c r="E7" s="9"/>
      <c r="F7" s="9"/>
      <c r="G7" s="9"/>
      <c r="H7" s="8"/>
      <c r="L7" s="13" t="s">
        <v>20</v>
      </c>
      <c r="M7" s="13"/>
      <c r="N7" s="13"/>
      <c r="O7" s="13"/>
      <c r="P7" s="13"/>
      <c r="Q7" s="13"/>
      <c r="R7" s="13"/>
      <c r="S7" s="13"/>
      <c r="T7" s="13"/>
      <c r="U7" s="13"/>
    </row>
    <row r="8" spans="2:25" s="2" customFormat="1" x14ac:dyDescent="0.25">
      <c r="B8" s="8"/>
      <c r="C8" s="9"/>
      <c r="D8" s="9"/>
      <c r="E8" s="9"/>
      <c r="F8" s="9"/>
      <c r="G8" s="9"/>
      <c r="H8" s="8"/>
    </row>
    <row r="9" spans="2:25" x14ac:dyDescent="0.25">
      <c r="B9" s="7"/>
      <c r="C9" s="7"/>
      <c r="D9" s="7"/>
      <c r="E9" s="7"/>
      <c r="F9" s="7"/>
      <c r="G9" s="7"/>
      <c r="H9" s="7"/>
    </row>
    <row r="10" spans="2:25" x14ac:dyDescent="0.25">
      <c r="B10" s="7"/>
      <c r="C10" s="7"/>
      <c r="D10" s="7"/>
      <c r="E10" s="7"/>
      <c r="F10" s="7"/>
      <c r="G10" s="7"/>
      <c r="H10" s="7"/>
    </row>
    <row r="11" spans="2:25" x14ac:dyDescent="0.25">
      <c r="B11" s="7"/>
      <c r="C11" s="7"/>
      <c r="D11" s="7"/>
      <c r="E11" s="7"/>
      <c r="F11" s="7"/>
      <c r="G11" s="7"/>
      <c r="H11" s="7"/>
    </row>
    <row r="13" spans="2:25" x14ac:dyDescent="0.25">
      <c r="G13" s="28"/>
      <c r="H13" s="29"/>
      <c r="I13" s="30"/>
      <c r="J13" s="28" t="s">
        <v>3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30"/>
      <c r="Y13" s="2"/>
    </row>
    <row r="14" spans="2:25" x14ac:dyDescent="0.25">
      <c r="G14" s="28" t="s">
        <v>4</v>
      </c>
      <c r="H14" s="29"/>
      <c r="I14" s="30"/>
      <c r="J14" s="28" t="s">
        <v>5</v>
      </c>
      <c r="K14" s="29"/>
      <c r="L14" s="30"/>
      <c r="M14" s="28" t="s">
        <v>6</v>
      </c>
      <c r="N14" s="29"/>
      <c r="O14" s="30"/>
      <c r="P14" s="28" t="s">
        <v>7</v>
      </c>
      <c r="Q14" s="29"/>
      <c r="R14" s="30"/>
      <c r="S14" s="28" t="s">
        <v>8</v>
      </c>
      <c r="T14" s="29"/>
      <c r="U14" s="30"/>
      <c r="V14" s="28" t="s">
        <v>9</v>
      </c>
      <c r="W14" s="29"/>
      <c r="X14" s="30"/>
      <c r="Y14" s="2"/>
    </row>
    <row r="15" spans="2:25" x14ac:dyDescent="0.25">
      <c r="G15" s="4" t="s">
        <v>10</v>
      </c>
      <c r="H15" s="4" t="s">
        <v>11</v>
      </c>
      <c r="I15" s="4" t="s">
        <v>12</v>
      </c>
      <c r="J15" s="4" t="s">
        <v>10</v>
      </c>
      <c r="K15" s="4" t="s">
        <v>11</v>
      </c>
      <c r="L15" s="4" t="s">
        <v>12</v>
      </c>
      <c r="M15" s="4" t="s">
        <v>10</v>
      </c>
      <c r="N15" s="4" t="s">
        <v>11</v>
      </c>
      <c r="O15" s="4" t="s">
        <v>12</v>
      </c>
      <c r="P15" s="4" t="s">
        <v>10</v>
      </c>
      <c r="Q15" s="4" t="s">
        <v>11</v>
      </c>
      <c r="R15" s="4" t="s">
        <v>12</v>
      </c>
      <c r="S15" s="4" t="s">
        <v>10</v>
      </c>
      <c r="T15" s="4" t="s">
        <v>11</v>
      </c>
      <c r="U15" s="4" t="s">
        <v>12</v>
      </c>
      <c r="V15" s="4" t="s">
        <v>10</v>
      </c>
      <c r="W15" s="4" t="s">
        <v>11</v>
      </c>
      <c r="X15" s="4" t="s">
        <v>12</v>
      </c>
      <c r="Y15" s="2"/>
    </row>
    <row r="16" spans="2:25" x14ac:dyDescent="0.25">
      <c r="F16" s="5" t="s">
        <v>33</v>
      </c>
      <c r="G16" s="14">
        <f>G18+G24+G28+G33+G37+G39+G42+G46+G50+G52+G54</f>
        <v>356269431.99999994</v>
      </c>
      <c r="H16" s="14">
        <f>H18+H24+H28+H33+H37+H39+H42+H46+H50+H52+H54</f>
        <v>117568912.56</v>
      </c>
      <c r="I16" s="14">
        <f>I18+I24+I28+I33+I37+I39+I42+I46+I50+I52+I54</f>
        <v>473838344.55999988</v>
      </c>
      <c r="J16" s="14">
        <f>J18+J24+J28+J33+J37+J39+J42+J46+J50+J52+J54</f>
        <v>136084559.25999999</v>
      </c>
      <c r="K16" s="14">
        <f>K18+K24+K28+K33+K37+K39+K42+K46+K50+K52+K54</f>
        <v>11446344.66</v>
      </c>
      <c r="L16" s="14">
        <f>L18+L24+L28+L33+L37+L39+L42+L46+L50+L52+L54</f>
        <v>147530903.91999996</v>
      </c>
      <c r="M16" s="14">
        <f>M18+M24+M28+M33+M37+M39+M42+M46+M50+M52+M54</f>
        <v>0</v>
      </c>
      <c r="N16" s="14">
        <f>N18+N24+N28+N33+N37+N39+N42+N46+N50+N52+N54</f>
        <v>0</v>
      </c>
      <c r="O16" s="14">
        <f>O18+O24+O28+O33+O37+O39+O42+O46+O50+O52+O54</f>
        <v>0</v>
      </c>
      <c r="P16" s="14">
        <f>P18+P24+P28+P33+P37+P39+P42+P46+P50+P52+P54</f>
        <v>0</v>
      </c>
      <c r="Q16" s="14">
        <f>Q18+Q24+Q28+Q33+Q37+Q39+Q42+Q46+Q50+Q52+Q54</f>
        <v>807849.11</v>
      </c>
      <c r="R16" s="14">
        <f>R18+R24+R28+R33+R37+R39+R42+R46+R50+R52+R54</f>
        <v>807849.11</v>
      </c>
      <c r="S16" s="14">
        <f>S18+S24+S28+S33+S37+S39+S42+S46+S50+S52+S54</f>
        <v>208540666.56999999</v>
      </c>
      <c r="T16" s="14">
        <f>T18+T24+T28+T33+T37+T39+T42+T46+T50+T52+T54</f>
        <v>100142818.63999999</v>
      </c>
      <c r="U16" s="14">
        <f>U18+U24+U28+U33+U37+U39+U42+U46+U50+U52+U54</f>
        <v>308683485.21000004</v>
      </c>
      <c r="V16" s="14">
        <f>V18+V24+V28+V33+V37+V39+V42+V46+V50+V52+V54</f>
        <v>11644206.179999989</v>
      </c>
      <c r="W16" s="14">
        <f>W18+W24+W28+W33+W37+W39+W42+W46+W50+W52+W54</f>
        <v>5171900.1400000025</v>
      </c>
      <c r="X16" s="14">
        <f>X18+X24+X28+X33+X37+X39+X42+X46+X50+X52+X54</f>
        <v>16816106.319999989</v>
      </c>
      <c r="Y16" s="18"/>
    </row>
    <row r="17" spans="3:25" ht="27" customHeight="1" x14ac:dyDescent="0.25">
      <c r="D17" s="1" t="s">
        <v>0</v>
      </c>
      <c r="E17" s="1" t="s">
        <v>1</v>
      </c>
      <c r="F17" s="1" t="s">
        <v>2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2"/>
    </row>
    <row r="18" spans="3:25" ht="21.75" customHeight="1" x14ac:dyDescent="0.25">
      <c r="C18" s="2"/>
      <c r="D18" s="31">
        <v>1</v>
      </c>
      <c r="E18" s="27" t="s">
        <v>24</v>
      </c>
      <c r="F18" s="27"/>
      <c r="G18" s="19">
        <f>G19+G20+G21+G22+G23</f>
        <v>74667252.00999999</v>
      </c>
      <c r="H18" s="19">
        <f t="shared" ref="H18:X18" si="0">H19+H20+H21+H22+H23</f>
        <v>27207658.129999999</v>
      </c>
      <c r="I18" s="19">
        <f>I19+I20+I21+I22+I23</f>
        <v>101874910.14</v>
      </c>
      <c r="J18" s="19">
        <f t="shared" si="0"/>
        <v>15715179.210000001</v>
      </c>
      <c r="K18" s="19">
        <f t="shared" si="0"/>
        <v>6456501.9900000002</v>
      </c>
      <c r="L18" s="19">
        <f t="shared" si="0"/>
        <v>22171681.199999999</v>
      </c>
      <c r="M18" s="19">
        <f t="shared" si="0"/>
        <v>0</v>
      </c>
      <c r="N18" s="19">
        <f t="shared" si="0"/>
        <v>0</v>
      </c>
      <c r="O18" s="19">
        <f t="shared" si="0"/>
        <v>0</v>
      </c>
      <c r="P18" s="19">
        <f t="shared" si="0"/>
        <v>0</v>
      </c>
      <c r="Q18" s="19">
        <f t="shared" si="0"/>
        <v>238261.02</v>
      </c>
      <c r="R18" s="19">
        <f t="shared" si="0"/>
        <v>238261.02</v>
      </c>
      <c r="S18" s="19">
        <f t="shared" si="0"/>
        <v>57116078.93</v>
      </c>
      <c r="T18" s="19">
        <f t="shared" si="0"/>
        <v>17364619.539999999</v>
      </c>
      <c r="U18" s="19">
        <f t="shared" si="0"/>
        <v>74480698.469999999</v>
      </c>
      <c r="V18" s="19">
        <f>V19+V20+V21+V22+V23</f>
        <v>1835993.87</v>
      </c>
      <c r="W18" s="19">
        <f t="shared" si="0"/>
        <v>3148275.58</v>
      </c>
      <c r="X18" s="19">
        <f t="shared" si="0"/>
        <v>4984269.45</v>
      </c>
      <c r="Y18" s="2"/>
    </row>
    <row r="19" spans="3:25" x14ac:dyDescent="0.25">
      <c r="C19" s="2"/>
      <c r="D19" s="31"/>
      <c r="E19" s="21">
        <v>1000</v>
      </c>
      <c r="F19" s="21" t="s">
        <v>13</v>
      </c>
      <c r="G19" s="16">
        <v>0</v>
      </c>
      <c r="H19" s="16">
        <v>15537328.23</v>
      </c>
      <c r="I19" s="17">
        <f>G19+H19</f>
        <v>15537328.23</v>
      </c>
      <c r="J19" s="16">
        <v>0</v>
      </c>
      <c r="K19" s="16">
        <v>0</v>
      </c>
      <c r="L19" s="16">
        <f>+J19+K19</f>
        <v>0</v>
      </c>
      <c r="M19" s="16">
        <v>0</v>
      </c>
      <c r="N19" s="16">
        <v>0</v>
      </c>
      <c r="O19" s="16">
        <f>+M19+N19</f>
        <v>0</v>
      </c>
      <c r="P19" s="16">
        <v>0</v>
      </c>
      <c r="Q19" s="16">
        <v>238261.02</v>
      </c>
      <c r="R19" s="16">
        <f>+P19+Q19</f>
        <v>238261.02</v>
      </c>
      <c r="S19" s="16">
        <v>0</v>
      </c>
      <c r="T19" s="16">
        <v>14595816.689999999</v>
      </c>
      <c r="U19" s="16">
        <f>+T19+S19</f>
        <v>14595816.689999999</v>
      </c>
      <c r="V19" s="16">
        <f>G19-J19-M19-P19-S19</f>
        <v>0</v>
      </c>
      <c r="W19" s="16">
        <f>H19-K19-N19-Q19-T19</f>
        <v>703250.52000000142</v>
      </c>
      <c r="X19" s="16">
        <f>V19+W19</f>
        <v>703250.52000000142</v>
      </c>
      <c r="Y19" s="2"/>
    </row>
    <row r="20" spans="3:25" x14ac:dyDescent="0.25">
      <c r="C20" s="2"/>
      <c r="D20" s="31"/>
      <c r="E20" s="21">
        <v>2000</v>
      </c>
      <c r="F20" s="21" t="s">
        <v>16</v>
      </c>
      <c r="G20" s="16">
        <v>5707141.9199999999</v>
      </c>
      <c r="H20" s="16">
        <v>764761.61</v>
      </c>
      <c r="I20" s="17">
        <f t="shared" ref="I20:I23" si="1">G20+H20</f>
        <v>6471903.5300000003</v>
      </c>
      <c r="J20" s="16">
        <v>1712891.44</v>
      </c>
      <c r="K20" s="16">
        <v>0</v>
      </c>
      <c r="L20" s="16">
        <f t="shared" ref="L20:L23" si="2">+J20+K20</f>
        <v>1712891.44</v>
      </c>
      <c r="M20" s="16">
        <v>0</v>
      </c>
      <c r="N20" s="16">
        <v>0</v>
      </c>
      <c r="O20" s="16">
        <f t="shared" ref="O20:O22" si="3">+M20+N20</f>
        <v>0</v>
      </c>
      <c r="P20" s="16">
        <v>0</v>
      </c>
      <c r="Q20" s="16">
        <v>0</v>
      </c>
      <c r="R20" s="16">
        <f t="shared" ref="R20:R23" si="4">+P20+Q20</f>
        <v>0</v>
      </c>
      <c r="S20" s="16">
        <v>3994250.31</v>
      </c>
      <c r="T20" s="16">
        <v>764761.61</v>
      </c>
      <c r="U20" s="16">
        <f t="shared" ref="U20:U23" si="5">+T20+S20</f>
        <v>4759011.92</v>
      </c>
      <c r="V20" s="16">
        <f>G20-J20-M20-P20-S20</f>
        <v>0.16999999992549419</v>
      </c>
      <c r="W20" s="16">
        <f t="shared" ref="W20:W22" si="6">H20-K20-N20-Q20-T20</f>
        <v>0</v>
      </c>
      <c r="X20" s="16">
        <f t="shared" ref="X20:X22" si="7">V20+W20</f>
        <v>0.16999999992549419</v>
      </c>
      <c r="Y20" s="2"/>
    </row>
    <row r="21" spans="3:25" x14ac:dyDescent="0.25">
      <c r="C21" s="2"/>
      <c r="D21" s="31"/>
      <c r="E21" s="21">
        <v>3000</v>
      </c>
      <c r="F21" s="21" t="s">
        <v>14</v>
      </c>
      <c r="G21" s="16">
        <v>4294984</v>
      </c>
      <c r="H21" s="16">
        <v>189000</v>
      </c>
      <c r="I21" s="17">
        <f t="shared" si="1"/>
        <v>4483984</v>
      </c>
      <c r="J21" s="16">
        <v>2147492</v>
      </c>
      <c r="K21" s="16">
        <v>94500</v>
      </c>
      <c r="L21" s="16">
        <f t="shared" si="2"/>
        <v>2241992</v>
      </c>
      <c r="M21" s="16">
        <v>0</v>
      </c>
      <c r="N21" s="16">
        <v>0</v>
      </c>
      <c r="O21" s="16">
        <f t="shared" si="3"/>
        <v>0</v>
      </c>
      <c r="P21" s="16">
        <v>0</v>
      </c>
      <c r="Q21" s="16">
        <v>0</v>
      </c>
      <c r="R21" s="16">
        <f t="shared" si="4"/>
        <v>0</v>
      </c>
      <c r="S21" s="16">
        <v>2147492</v>
      </c>
      <c r="T21" s="16">
        <v>94500</v>
      </c>
      <c r="U21" s="16">
        <f t="shared" si="5"/>
        <v>2241992</v>
      </c>
      <c r="V21" s="16">
        <f t="shared" ref="V21:V22" si="8">G21-J21-M21-P21-S21</f>
        <v>0</v>
      </c>
      <c r="W21" s="16">
        <f t="shared" si="6"/>
        <v>0</v>
      </c>
      <c r="X21" s="16">
        <f t="shared" si="7"/>
        <v>0</v>
      </c>
      <c r="Y21" s="2"/>
    </row>
    <row r="22" spans="3:25" x14ac:dyDescent="0.25">
      <c r="C22" s="2"/>
      <c r="D22" s="31"/>
      <c r="E22" s="21">
        <v>5000</v>
      </c>
      <c r="F22" s="21" t="s">
        <v>15</v>
      </c>
      <c r="G22" s="16">
        <v>11876646.09</v>
      </c>
      <c r="H22" s="16">
        <v>10716568.289999999</v>
      </c>
      <c r="I22" s="17">
        <f t="shared" si="1"/>
        <v>22593214.379999999</v>
      </c>
      <c r="J22" s="16">
        <v>6049240.1399999997</v>
      </c>
      <c r="K22" s="16">
        <v>6362001.9900000002</v>
      </c>
      <c r="L22" s="16">
        <f t="shared" si="2"/>
        <v>12411242.129999999</v>
      </c>
      <c r="M22" s="16">
        <v>0</v>
      </c>
      <c r="N22" s="16">
        <v>0</v>
      </c>
      <c r="O22" s="16">
        <f t="shared" si="3"/>
        <v>0</v>
      </c>
      <c r="P22" s="16">
        <v>0</v>
      </c>
      <c r="Q22" s="16">
        <v>0</v>
      </c>
      <c r="R22" s="16">
        <f t="shared" si="4"/>
        <v>0</v>
      </c>
      <c r="S22" s="16">
        <v>4002000</v>
      </c>
      <c r="T22" s="16">
        <v>1909541.24</v>
      </c>
      <c r="U22" s="16">
        <f t="shared" si="5"/>
        <v>5911541.2400000002</v>
      </c>
      <c r="V22" s="16">
        <f t="shared" si="8"/>
        <v>1825405.9500000002</v>
      </c>
      <c r="W22" s="16">
        <f t="shared" si="6"/>
        <v>2445025.0599999987</v>
      </c>
      <c r="X22" s="16">
        <f t="shared" si="7"/>
        <v>4270431.0099999988</v>
      </c>
      <c r="Y22" s="2"/>
    </row>
    <row r="23" spans="3:25" x14ac:dyDescent="0.25">
      <c r="C23" s="2"/>
      <c r="D23" s="31"/>
      <c r="E23" s="21">
        <v>6000</v>
      </c>
      <c r="F23" s="21" t="s">
        <v>17</v>
      </c>
      <c r="G23" s="20">
        <v>52788480</v>
      </c>
      <c r="H23" s="17">
        <v>0</v>
      </c>
      <c r="I23" s="17">
        <f t="shared" si="1"/>
        <v>52788480</v>
      </c>
      <c r="J23" s="17">
        <v>5805555.6299999999</v>
      </c>
      <c r="K23" s="17">
        <v>0</v>
      </c>
      <c r="L23" s="16">
        <f t="shared" si="2"/>
        <v>5805555.6299999999</v>
      </c>
      <c r="M23" s="17">
        <v>0</v>
      </c>
      <c r="N23" s="17">
        <v>0</v>
      </c>
      <c r="O23" s="16">
        <v>0</v>
      </c>
      <c r="P23" s="17">
        <v>0</v>
      </c>
      <c r="Q23" s="17">
        <v>0</v>
      </c>
      <c r="R23" s="16">
        <f t="shared" si="4"/>
        <v>0</v>
      </c>
      <c r="S23" s="17">
        <v>46972336.619999997</v>
      </c>
      <c r="T23" s="17">
        <v>0</v>
      </c>
      <c r="U23" s="16">
        <f t="shared" si="5"/>
        <v>46972336.619999997</v>
      </c>
      <c r="V23" s="16">
        <f>G23-J23-M23-P23-S23</f>
        <v>10587.75</v>
      </c>
      <c r="W23" s="16">
        <f>H23-K23-N23-Q23-T23</f>
        <v>0</v>
      </c>
      <c r="X23" s="16">
        <f>V23+W23</f>
        <v>10587.75</v>
      </c>
      <c r="Y23" s="2"/>
    </row>
    <row r="24" spans="3:25" ht="27" customHeight="1" x14ac:dyDescent="0.25">
      <c r="C24" s="2"/>
      <c r="D24" s="31">
        <v>5</v>
      </c>
      <c r="E24" s="25" t="s">
        <v>25</v>
      </c>
      <c r="F24" s="26"/>
      <c r="G24" s="19">
        <f>G25+G26+G27</f>
        <v>167083554.33999997</v>
      </c>
      <c r="H24" s="19">
        <f t="shared" ref="H24:X24" si="9">H25+H26+H27</f>
        <v>4034402.54</v>
      </c>
      <c r="I24" s="19">
        <f>I25+I26+I27</f>
        <v>171117956.88</v>
      </c>
      <c r="J24" s="19">
        <f t="shared" si="9"/>
        <v>87571874.699999988</v>
      </c>
      <c r="K24" s="19">
        <f t="shared" si="9"/>
        <v>3247263.14</v>
      </c>
      <c r="L24" s="19">
        <f t="shared" si="9"/>
        <v>90819137.839999989</v>
      </c>
      <c r="M24" s="19">
        <f t="shared" si="9"/>
        <v>0</v>
      </c>
      <c r="N24" s="19">
        <f t="shared" si="9"/>
        <v>0</v>
      </c>
      <c r="O24" s="19">
        <f t="shared" si="9"/>
        <v>0</v>
      </c>
      <c r="P24" s="19">
        <f t="shared" si="9"/>
        <v>0</v>
      </c>
      <c r="Q24" s="19">
        <f t="shared" si="9"/>
        <v>0</v>
      </c>
      <c r="R24" s="19">
        <f t="shared" si="9"/>
        <v>0</v>
      </c>
      <c r="S24" s="19">
        <f t="shared" si="9"/>
        <v>71884203.070000008</v>
      </c>
      <c r="T24" s="19">
        <f t="shared" si="9"/>
        <v>0</v>
      </c>
      <c r="U24" s="19">
        <f t="shared" si="9"/>
        <v>71884203.070000008</v>
      </c>
      <c r="V24" s="19">
        <f t="shared" si="9"/>
        <v>7627476.5699999854</v>
      </c>
      <c r="W24" s="19">
        <f t="shared" si="9"/>
        <v>787139.39999999991</v>
      </c>
      <c r="X24" s="19">
        <f t="shared" si="9"/>
        <v>8414615.9699999858</v>
      </c>
      <c r="Y24" s="2"/>
    </row>
    <row r="25" spans="3:25" x14ac:dyDescent="0.25">
      <c r="C25" s="2"/>
      <c r="D25" s="31"/>
      <c r="E25" s="21">
        <v>2000</v>
      </c>
      <c r="F25" s="21" t="s">
        <v>16</v>
      </c>
      <c r="G25" s="20">
        <v>65249980.959999993</v>
      </c>
      <c r="H25" s="17">
        <v>0</v>
      </c>
      <c r="I25" s="17">
        <f>G25+H25</f>
        <v>65249980.959999993</v>
      </c>
      <c r="J25" s="17">
        <v>32756741.199999999</v>
      </c>
      <c r="K25" s="17">
        <v>0</v>
      </c>
      <c r="L25" s="17">
        <f t="shared" ref="L25:L49" si="10">J25+K25</f>
        <v>32756741.199999999</v>
      </c>
      <c r="M25" s="17">
        <v>0</v>
      </c>
      <c r="N25" s="17">
        <v>0</v>
      </c>
      <c r="O25" s="17">
        <f t="shared" ref="O25:O49" si="11">M25+N25</f>
        <v>0</v>
      </c>
      <c r="P25" s="17">
        <v>0</v>
      </c>
      <c r="Q25" s="17">
        <v>0</v>
      </c>
      <c r="R25" s="17">
        <f t="shared" ref="R25:R49" si="12">P25+Q25</f>
        <v>0</v>
      </c>
      <c r="S25" s="17">
        <v>31964872.670000002</v>
      </c>
      <c r="T25" s="17">
        <v>0</v>
      </c>
      <c r="U25" s="17">
        <f>S25+T25</f>
        <v>31964872.670000002</v>
      </c>
      <c r="V25" s="16">
        <f>G25-J25-M25-P25-S25</f>
        <v>528367.0899999924</v>
      </c>
      <c r="W25" s="16">
        <f>H25-K25-N25-Q25-T25</f>
        <v>0</v>
      </c>
      <c r="X25" s="16">
        <f>V25+W25</f>
        <v>528367.0899999924</v>
      </c>
      <c r="Y25" s="2"/>
    </row>
    <row r="26" spans="3:25" x14ac:dyDescent="0.25">
      <c r="C26" s="2"/>
      <c r="D26" s="31"/>
      <c r="E26" s="21">
        <v>5000</v>
      </c>
      <c r="F26" s="21" t="s">
        <v>15</v>
      </c>
      <c r="G26" s="20">
        <v>76833573.379999995</v>
      </c>
      <c r="H26" s="17">
        <v>4034402.54</v>
      </c>
      <c r="I26" s="17">
        <f t="shared" ref="I26:I27" si="13">G26+H26</f>
        <v>80867975.920000002</v>
      </c>
      <c r="J26" s="17">
        <v>54757412.149999999</v>
      </c>
      <c r="K26" s="17">
        <v>3247263.14</v>
      </c>
      <c r="L26" s="17">
        <f t="shared" si="10"/>
        <v>58004675.289999999</v>
      </c>
      <c r="M26" s="17">
        <v>0</v>
      </c>
      <c r="N26" s="17">
        <v>0</v>
      </c>
      <c r="O26" s="17">
        <f t="shared" si="11"/>
        <v>0</v>
      </c>
      <c r="P26" s="17">
        <v>0</v>
      </c>
      <c r="Q26" s="17">
        <v>0</v>
      </c>
      <c r="R26" s="17">
        <f t="shared" si="12"/>
        <v>0</v>
      </c>
      <c r="S26" s="17">
        <v>14977054.120000001</v>
      </c>
      <c r="T26" s="17">
        <v>0</v>
      </c>
      <c r="U26" s="17">
        <f t="shared" ref="U26:U27" si="14">S26+T26</f>
        <v>14977054.120000001</v>
      </c>
      <c r="V26" s="16">
        <f t="shared" ref="V26:V27" si="15">G26-J26-M26-P26-S26</f>
        <v>7099107.1099999957</v>
      </c>
      <c r="W26" s="16">
        <f t="shared" ref="W26:W27" si="16">H26-K26-N26-Q26-T26</f>
        <v>787139.39999999991</v>
      </c>
      <c r="X26" s="16">
        <f t="shared" ref="X26:X27" si="17">V26+W26</f>
        <v>7886246.5099999961</v>
      </c>
      <c r="Y26" s="2"/>
    </row>
    <row r="27" spans="3:25" x14ac:dyDescent="0.25">
      <c r="C27" s="2"/>
      <c r="D27" s="31"/>
      <c r="E27" s="21">
        <v>6000</v>
      </c>
      <c r="F27" s="21" t="s">
        <v>17</v>
      </c>
      <c r="G27" s="20">
        <v>25000000</v>
      </c>
      <c r="H27" s="17">
        <v>0</v>
      </c>
      <c r="I27" s="17">
        <f t="shared" si="13"/>
        <v>25000000</v>
      </c>
      <c r="J27" s="17">
        <v>57721.35</v>
      </c>
      <c r="K27" s="17">
        <v>0</v>
      </c>
      <c r="L27" s="17">
        <f t="shared" si="10"/>
        <v>57721.35</v>
      </c>
      <c r="M27" s="17">
        <v>0</v>
      </c>
      <c r="N27" s="17">
        <v>0</v>
      </c>
      <c r="O27" s="17">
        <f t="shared" si="11"/>
        <v>0</v>
      </c>
      <c r="P27" s="17">
        <v>0</v>
      </c>
      <c r="Q27" s="17">
        <v>0</v>
      </c>
      <c r="R27" s="17">
        <f t="shared" si="12"/>
        <v>0</v>
      </c>
      <c r="S27" s="17">
        <v>24942276.280000001</v>
      </c>
      <c r="T27" s="17">
        <v>0</v>
      </c>
      <c r="U27" s="17">
        <f t="shared" si="14"/>
        <v>24942276.280000001</v>
      </c>
      <c r="V27" s="16">
        <f t="shared" si="15"/>
        <v>2.369999997317791</v>
      </c>
      <c r="W27" s="16">
        <f t="shared" si="16"/>
        <v>0</v>
      </c>
      <c r="X27" s="16">
        <f t="shared" si="17"/>
        <v>2.369999997317791</v>
      </c>
      <c r="Y27" s="2"/>
    </row>
    <row r="28" spans="3:25" ht="37.5" customHeight="1" x14ac:dyDescent="0.25">
      <c r="C28" s="2"/>
      <c r="D28" s="31">
        <v>6</v>
      </c>
      <c r="E28" s="23" t="s">
        <v>22</v>
      </c>
      <c r="F28" s="24"/>
      <c r="G28" s="19">
        <f>G29+G30+G31+G32</f>
        <v>556016</v>
      </c>
      <c r="H28" s="19">
        <f t="shared" ref="H28:W28" si="18">H29+H30+H31+H32</f>
        <v>20113393.279999997</v>
      </c>
      <c r="I28" s="19">
        <f t="shared" si="18"/>
        <v>20669409.279999997</v>
      </c>
      <c r="J28" s="19">
        <f t="shared" si="18"/>
        <v>278008</v>
      </c>
      <c r="K28" s="19">
        <f t="shared" si="18"/>
        <v>51272</v>
      </c>
      <c r="L28" s="19">
        <f>L29+L30+L31+L32</f>
        <v>329280</v>
      </c>
      <c r="M28" s="19">
        <f t="shared" si="18"/>
        <v>0</v>
      </c>
      <c r="N28" s="19">
        <f t="shared" si="18"/>
        <v>0</v>
      </c>
      <c r="O28" s="19">
        <f t="shared" si="18"/>
        <v>0</v>
      </c>
      <c r="P28" s="19">
        <f t="shared" si="18"/>
        <v>0</v>
      </c>
      <c r="Q28" s="19">
        <f t="shared" si="18"/>
        <v>295619.96999999997</v>
      </c>
      <c r="R28" s="19">
        <f t="shared" si="18"/>
        <v>295619.96999999997</v>
      </c>
      <c r="S28" s="19">
        <f t="shared" si="18"/>
        <v>278008</v>
      </c>
      <c r="T28" s="19">
        <f t="shared" si="18"/>
        <v>19232897.579999998</v>
      </c>
      <c r="U28" s="19">
        <f t="shared" si="18"/>
        <v>19510905.579999998</v>
      </c>
      <c r="V28" s="19">
        <f t="shared" si="18"/>
        <v>0</v>
      </c>
      <c r="W28" s="19">
        <f t="shared" si="18"/>
        <v>533603.73000000115</v>
      </c>
      <c r="X28" s="19">
        <f>X29+X30+X31+X32</f>
        <v>533603.73000000115</v>
      </c>
      <c r="Y28" s="2"/>
    </row>
    <row r="29" spans="3:25" x14ac:dyDescent="0.25">
      <c r="C29" s="2"/>
      <c r="D29" s="31"/>
      <c r="E29" s="15">
        <v>1000</v>
      </c>
      <c r="F29" s="22" t="s">
        <v>13</v>
      </c>
      <c r="G29" s="20">
        <v>0</v>
      </c>
      <c r="H29" s="17">
        <v>19548566.079999998</v>
      </c>
      <c r="I29" s="17">
        <f>G29+H29</f>
        <v>19548566.079999998</v>
      </c>
      <c r="J29" s="17">
        <v>0</v>
      </c>
      <c r="K29" s="17">
        <v>0</v>
      </c>
      <c r="L29" s="17">
        <f t="shared" si="10"/>
        <v>0</v>
      </c>
      <c r="M29" s="17">
        <v>0</v>
      </c>
      <c r="N29" s="17">
        <v>0</v>
      </c>
      <c r="O29" s="17">
        <f t="shared" si="11"/>
        <v>0</v>
      </c>
      <c r="P29" s="17">
        <v>0</v>
      </c>
      <c r="Q29" s="17">
        <v>295619.96999999997</v>
      </c>
      <c r="R29" s="17">
        <f t="shared" si="12"/>
        <v>295619.96999999997</v>
      </c>
      <c r="S29" s="17">
        <v>0</v>
      </c>
      <c r="T29" s="16">
        <v>18719945.579999998</v>
      </c>
      <c r="U29" s="17">
        <f>S29+T29</f>
        <v>18719945.579999998</v>
      </c>
      <c r="V29" s="16">
        <f>G29-J29-M29-P29-S29</f>
        <v>0</v>
      </c>
      <c r="W29" s="16">
        <f>H29-K29-N29-Q29-T29</f>
        <v>533000.53000000119</v>
      </c>
      <c r="X29" s="16">
        <f>V29+W29</f>
        <v>533000.53000000119</v>
      </c>
      <c r="Y29" s="2"/>
    </row>
    <row r="30" spans="3:25" x14ac:dyDescent="0.25">
      <c r="C30" s="2"/>
      <c r="D30" s="31"/>
      <c r="E30" s="15">
        <v>2000</v>
      </c>
      <c r="F30" s="22" t="s">
        <v>16</v>
      </c>
      <c r="G30" s="20">
        <v>0</v>
      </c>
      <c r="H30" s="17">
        <v>103147.2</v>
      </c>
      <c r="I30" s="17">
        <f t="shared" ref="I30:I32" si="19">G30+H30</f>
        <v>103147.2</v>
      </c>
      <c r="J30" s="17">
        <v>0</v>
      </c>
      <c r="K30" s="17">
        <v>51272</v>
      </c>
      <c r="L30" s="17">
        <f t="shared" si="10"/>
        <v>51272</v>
      </c>
      <c r="M30" s="17">
        <v>0</v>
      </c>
      <c r="N30" s="17">
        <v>0</v>
      </c>
      <c r="O30" s="17">
        <f t="shared" si="11"/>
        <v>0</v>
      </c>
      <c r="P30" s="17">
        <v>0</v>
      </c>
      <c r="Q30" s="17">
        <v>0</v>
      </c>
      <c r="R30" s="17">
        <f t="shared" si="12"/>
        <v>0</v>
      </c>
      <c r="S30" s="17">
        <v>0</v>
      </c>
      <c r="T30" s="17">
        <v>51272</v>
      </c>
      <c r="U30" s="17">
        <f t="shared" ref="U30:U49" si="20">S30+T30</f>
        <v>51272</v>
      </c>
      <c r="V30" s="16">
        <f t="shared" ref="V30:V31" si="21">G30-J30-M30-P30-S30</f>
        <v>0</v>
      </c>
      <c r="W30" s="16">
        <f t="shared" ref="W30:W32" si="22">H30-K30-N30-Q30-T30</f>
        <v>603.19999999999709</v>
      </c>
      <c r="X30" s="16">
        <f t="shared" ref="X30:X32" si="23">V30+W30</f>
        <v>603.19999999999709</v>
      </c>
      <c r="Y30" s="2"/>
    </row>
    <row r="31" spans="3:25" x14ac:dyDescent="0.25">
      <c r="C31" s="2"/>
      <c r="D31" s="31"/>
      <c r="E31" s="15">
        <v>3000</v>
      </c>
      <c r="F31" s="21" t="s">
        <v>14</v>
      </c>
      <c r="G31" s="20">
        <v>556016</v>
      </c>
      <c r="H31" s="17">
        <v>0</v>
      </c>
      <c r="I31" s="17">
        <f t="shared" si="19"/>
        <v>556016</v>
      </c>
      <c r="J31" s="17">
        <v>278008</v>
      </c>
      <c r="K31" s="17">
        <v>0</v>
      </c>
      <c r="L31" s="17">
        <f t="shared" si="10"/>
        <v>278008</v>
      </c>
      <c r="M31" s="17">
        <v>0</v>
      </c>
      <c r="N31" s="17">
        <v>0</v>
      </c>
      <c r="O31" s="17">
        <f t="shared" si="11"/>
        <v>0</v>
      </c>
      <c r="P31" s="17">
        <v>0</v>
      </c>
      <c r="Q31" s="17">
        <v>0</v>
      </c>
      <c r="R31" s="17">
        <f t="shared" si="12"/>
        <v>0</v>
      </c>
      <c r="S31" s="17">
        <v>278008</v>
      </c>
      <c r="T31" s="17">
        <v>0</v>
      </c>
      <c r="U31" s="17">
        <f t="shared" si="20"/>
        <v>278008</v>
      </c>
      <c r="V31" s="16">
        <f t="shared" si="21"/>
        <v>0</v>
      </c>
      <c r="W31" s="16">
        <f t="shared" si="22"/>
        <v>0</v>
      </c>
      <c r="X31" s="16">
        <f t="shared" si="23"/>
        <v>0</v>
      </c>
      <c r="Y31" s="2"/>
    </row>
    <row r="32" spans="3:25" x14ac:dyDescent="0.25">
      <c r="C32" s="2"/>
      <c r="D32" s="31"/>
      <c r="E32" s="15">
        <v>5000</v>
      </c>
      <c r="F32" s="15" t="s">
        <v>15</v>
      </c>
      <c r="G32" s="20">
        <v>0</v>
      </c>
      <c r="H32" s="17">
        <v>461680</v>
      </c>
      <c r="I32" s="17">
        <f t="shared" si="19"/>
        <v>461680</v>
      </c>
      <c r="J32" s="17">
        <v>0</v>
      </c>
      <c r="K32" s="17">
        <v>0</v>
      </c>
      <c r="L32" s="17">
        <f t="shared" si="10"/>
        <v>0</v>
      </c>
      <c r="M32" s="17">
        <v>0</v>
      </c>
      <c r="N32" s="17">
        <v>0</v>
      </c>
      <c r="O32" s="17">
        <f t="shared" si="11"/>
        <v>0</v>
      </c>
      <c r="P32" s="17">
        <v>0</v>
      </c>
      <c r="Q32" s="17">
        <v>0</v>
      </c>
      <c r="R32" s="17">
        <f t="shared" si="12"/>
        <v>0</v>
      </c>
      <c r="S32" s="17">
        <v>0</v>
      </c>
      <c r="T32" s="17">
        <v>461680</v>
      </c>
      <c r="U32" s="17">
        <f t="shared" si="20"/>
        <v>461680</v>
      </c>
      <c r="V32" s="16">
        <f>G32-J32-M32-P32-S32</f>
        <v>0</v>
      </c>
      <c r="W32" s="16">
        <f t="shared" si="22"/>
        <v>0</v>
      </c>
      <c r="X32" s="16">
        <f t="shared" si="23"/>
        <v>0</v>
      </c>
      <c r="Y32" s="2"/>
    </row>
    <row r="33" spans="3:25" ht="27" customHeight="1" x14ac:dyDescent="0.25">
      <c r="C33" s="2"/>
      <c r="D33" s="32">
        <v>7</v>
      </c>
      <c r="E33" s="25" t="s">
        <v>26</v>
      </c>
      <c r="F33" s="26"/>
      <c r="G33" s="19">
        <f>G34+G35+G36</f>
        <v>55220947.989999995</v>
      </c>
      <c r="H33" s="19">
        <f t="shared" ref="H33:X33" si="24">H34+H35+H36</f>
        <v>7950315.2000000002</v>
      </c>
      <c r="I33" s="19">
        <f t="shared" si="24"/>
        <v>63171263.189999998</v>
      </c>
      <c r="J33" s="19">
        <f t="shared" si="24"/>
        <v>5137455.33</v>
      </c>
      <c r="K33" s="19">
        <f t="shared" si="24"/>
        <v>0</v>
      </c>
      <c r="L33" s="19">
        <f t="shared" si="24"/>
        <v>5137455.33</v>
      </c>
      <c r="M33" s="19">
        <f t="shared" si="24"/>
        <v>0</v>
      </c>
      <c r="N33" s="19">
        <f t="shared" si="24"/>
        <v>0</v>
      </c>
      <c r="O33" s="19">
        <f t="shared" si="24"/>
        <v>0</v>
      </c>
      <c r="P33" s="19">
        <f t="shared" si="24"/>
        <v>0</v>
      </c>
      <c r="Q33" s="19">
        <f t="shared" si="24"/>
        <v>0</v>
      </c>
      <c r="R33" s="19">
        <f t="shared" si="24"/>
        <v>0</v>
      </c>
      <c r="S33" s="19">
        <f t="shared" si="24"/>
        <v>48763270.509999998</v>
      </c>
      <c r="T33" s="19">
        <f t="shared" si="24"/>
        <v>7915840</v>
      </c>
      <c r="U33" s="19">
        <f t="shared" si="24"/>
        <v>56679110.509999998</v>
      </c>
      <c r="V33" s="19">
        <f t="shared" si="24"/>
        <v>1320222.1500000022</v>
      </c>
      <c r="W33" s="19">
        <f t="shared" si="24"/>
        <v>34475.199999999997</v>
      </c>
      <c r="X33" s="19">
        <f t="shared" si="24"/>
        <v>1354697.3500000022</v>
      </c>
      <c r="Y33" s="2"/>
    </row>
    <row r="34" spans="3:25" x14ac:dyDescent="0.25">
      <c r="C34" s="2"/>
      <c r="D34" s="33"/>
      <c r="E34" s="21">
        <v>2000</v>
      </c>
      <c r="F34" s="21" t="s">
        <v>16</v>
      </c>
      <c r="G34" s="20">
        <v>14868739.67</v>
      </c>
      <c r="H34" s="17">
        <v>34475.199999999997</v>
      </c>
      <c r="I34" s="17">
        <f>G34+H34</f>
        <v>14903214.869999999</v>
      </c>
      <c r="J34" s="17">
        <v>2913648.94</v>
      </c>
      <c r="K34" s="17">
        <v>0</v>
      </c>
      <c r="L34" s="17">
        <f t="shared" si="10"/>
        <v>2913648.94</v>
      </c>
      <c r="M34" s="17">
        <v>0</v>
      </c>
      <c r="N34" s="17">
        <v>0</v>
      </c>
      <c r="O34" s="17">
        <f t="shared" si="11"/>
        <v>0</v>
      </c>
      <c r="P34" s="17">
        <v>0</v>
      </c>
      <c r="Q34" s="17">
        <v>0</v>
      </c>
      <c r="R34" s="17">
        <f t="shared" si="12"/>
        <v>0</v>
      </c>
      <c r="S34" s="17">
        <v>11767236.039999999</v>
      </c>
      <c r="T34" s="17">
        <v>0</v>
      </c>
      <c r="U34" s="17">
        <f t="shared" ref="U34" si="25">S34+T34</f>
        <v>11767236.039999999</v>
      </c>
      <c r="V34" s="16">
        <f>G34-J34-M34-P34-S34</f>
        <v>187854.69000000134</v>
      </c>
      <c r="W34" s="16">
        <f>H34-K34-N34-Q34-T34</f>
        <v>34475.199999999997</v>
      </c>
      <c r="X34" s="16">
        <f t="shared" ref="X34:X36" si="26">V34+W34</f>
        <v>222329.89000000135</v>
      </c>
      <c r="Y34" s="2"/>
    </row>
    <row r="35" spans="3:25" x14ac:dyDescent="0.25">
      <c r="C35" s="2"/>
      <c r="D35" s="33"/>
      <c r="E35" s="21">
        <v>3000</v>
      </c>
      <c r="F35" s="21" t="s">
        <v>14</v>
      </c>
      <c r="G35" s="20">
        <v>10419988.52</v>
      </c>
      <c r="H35" s="17">
        <v>7915840</v>
      </c>
      <c r="I35" s="17">
        <f t="shared" ref="I35:I36" si="27">G35+H35</f>
        <v>18335828.52</v>
      </c>
      <c r="J35" s="17">
        <v>240000</v>
      </c>
      <c r="K35" s="17">
        <v>0</v>
      </c>
      <c r="L35" s="17">
        <f t="shared" ref="L35" si="28">J35+K35</f>
        <v>240000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f t="shared" ref="R35" si="29">P35+Q35</f>
        <v>0</v>
      </c>
      <c r="S35" s="17">
        <v>9967295.7699999996</v>
      </c>
      <c r="T35" s="17">
        <v>7915840</v>
      </c>
      <c r="U35" s="17">
        <f t="shared" ref="U35" si="30">S35+T35</f>
        <v>17883135.77</v>
      </c>
      <c r="V35" s="16">
        <f>G35-J35-M35-P35-S35</f>
        <v>212692.75</v>
      </c>
      <c r="W35" s="16">
        <f t="shared" ref="W35:W36" si="31">H35-K35-N35-Q35-T35</f>
        <v>0</v>
      </c>
      <c r="X35" s="16">
        <f t="shared" si="26"/>
        <v>212692.75</v>
      </c>
      <c r="Y35" s="2"/>
    </row>
    <row r="36" spans="3:25" x14ac:dyDescent="0.25">
      <c r="C36" s="2"/>
      <c r="D36" s="34"/>
      <c r="E36" s="21">
        <v>5000</v>
      </c>
      <c r="F36" s="21" t="s">
        <v>15</v>
      </c>
      <c r="G36" s="20">
        <v>29932219.800000001</v>
      </c>
      <c r="H36" s="17">
        <v>0</v>
      </c>
      <c r="I36" s="17">
        <f t="shared" si="27"/>
        <v>29932219.800000001</v>
      </c>
      <c r="J36" s="17">
        <v>1983806.39</v>
      </c>
      <c r="K36" s="17">
        <v>0</v>
      </c>
      <c r="L36" s="17">
        <f t="shared" ref="L36" si="32">J36+K36</f>
        <v>1983806.39</v>
      </c>
      <c r="M36" s="17">
        <v>0</v>
      </c>
      <c r="N36" s="17">
        <v>0</v>
      </c>
      <c r="O36" s="17">
        <f t="shared" ref="O36" si="33">M36+N36</f>
        <v>0</v>
      </c>
      <c r="P36" s="17">
        <v>0</v>
      </c>
      <c r="Q36" s="17">
        <v>0</v>
      </c>
      <c r="R36" s="17">
        <f t="shared" ref="R36:R38" si="34">P36+Q36</f>
        <v>0</v>
      </c>
      <c r="S36" s="17">
        <v>27028738.699999999</v>
      </c>
      <c r="T36" s="17">
        <v>0</v>
      </c>
      <c r="U36" s="17">
        <f t="shared" ref="U36" si="35">S36+T36</f>
        <v>27028738.699999999</v>
      </c>
      <c r="V36" s="16">
        <f t="shared" ref="V36" si="36">G36-J36-M36-P36-S36</f>
        <v>919674.71000000089</v>
      </c>
      <c r="W36" s="16">
        <f t="shared" si="31"/>
        <v>0</v>
      </c>
      <c r="X36" s="16">
        <f t="shared" si="26"/>
        <v>919674.71000000089</v>
      </c>
      <c r="Y36" s="2"/>
    </row>
    <row r="37" spans="3:25" ht="23.25" customHeight="1" x14ac:dyDescent="0.25">
      <c r="C37" s="2"/>
      <c r="D37" s="31">
        <v>8</v>
      </c>
      <c r="E37" s="25" t="s">
        <v>27</v>
      </c>
      <c r="F37" s="26"/>
      <c r="G37" s="19">
        <f>G38</f>
        <v>0</v>
      </c>
      <c r="H37" s="19">
        <f t="shared" ref="H37:X37" si="37">H38</f>
        <v>8613737.3699999992</v>
      </c>
      <c r="I37" s="19">
        <f t="shared" si="37"/>
        <v>8613737.3699999992</v>
      </c>
      <c r="J37" s="19">
        <f t="shared" si="37"/>
        <v>0</v>
      </c>
      <c r="K37" s="19">
        <f t="shared" si="37"/>
        <v>0</v>
      </c>
      <c r="L37" s="19">
        <f t="shared" si="37"/>
        <v>0</v>
      </c>
      <c r="M37" s="19">
        <f t="shared" si="37"/>
        <v>0</v>
      </c>
      <c r="N37" s="19">
        <f t="shared" si="37"/>
        <v>0</v>
      </c>
      <c r="O37" s="19">
        <f t="shared" si="37"/>
        <v>0</v>
      </c>
      <c r="P37" s="19">
        <f t="shared" si="37"/>
        <v>0</v>
      </c>
      <c r="Q37" s="19">
        <f t="shared" si="37"/>
        <v>96641.03</v>
      </c>
      <c r="R37" s="19">
        <f t="shared" si="37"/>
        <v>96641.03</v>
      </c>
      <c r="S37" s="19">
        <f t="shared" si="37"/>
        <v>0</v>
      </c>
      <c r="T37" s="19">
        <f t="shared" si="37"/>
        <v>8433645.5899999999</v>
      </c>
      <c r="U37" s="19">
        <f t="shared" si="37"/>
        <v>8433645.5899999999</v>
      </c>
      <c r="V37" s="19">
        <f t="shared" si="37"/>
        <v>0</v>
      </c>
      <c r="W37" s="19">
        <f t="shared" si="37"/>
        <v>83450.75</v>
      </c>
      <c r="X37" s="19">
        <f t="shared" si="37"/>
        <v>83450.75</v>
      </c>
      <c r="Y37" s="2"/>
    </row>
    <row r="38" spans="3:25" ht="18" customHeight="1" x14ac:dyDescent="0.25">
      <c r="C38" s="2"/>
      <c r="D38" s="31"/>
      <c r="E38" s="15">
        <v>1000</v>
      </c>
      <c r="F38" s="15" t="s">
        <v>13</v>
      </c>
      <c r="G38" s="20">
        <v>0</v>
      </c>
      <c r="H38" s="17">
        <v>8613737.3699999992</v>
      </c>
      <c r="I38" s="17">
        <f>G38+H38</f>
        <v>8613737.3699999992</v>
      </c>
      <c r="J38" s="17">
        <v>0</v>
      </c>
      <c r="K38" s="17">
        <v>0</v>
      </c>
      <c r="L38" s="17">
        <f t="shared" si="10"/>
        <v>0</v>
      </c>
      <c r="M38" s="17">
        <v>0</v>
      </c>
      <c r="N38" s="17">
        <v>0</v>
      </c>
      <c r="O38" s="17">
        <f t="shared" si="11"/>
        <v>0</v>
      </c>
      <c r="P38" s="17">
        <v>0</v>
      </c>
      <c r="Q38" s="17">
        <v>96641.03</v>
      </c>
      <c r="R38" s="17">
        <f t="shared" si="34"/>
        <v>96641.03</v>
      </c>
      <c r="S38" s="17">
        <v>0</v>
      </c>
      <c r="T38" s="16">
        <v>8433645.5899999999</v>
      </c>
      <c r="U38" s="17">
        <f t="shared" ref="U38" si="38">S38+T38</f>
        <v>8433645.5899999999</v>
      </c>
      <c r="V38" s="16">
        <f>G38-J38-M38-P38-S38</f>
        <v>0</v>
      </c>
      <c r="W38" s="16">
        <f>H38-K38-N38-Q38-T38</f>
        <v>83450.75</v>
      </c>
      <c r="X38" s="16">
        <f>V38+W38</f>
        <v>83450.75</v>
      </c>
      <c r="Y38" s="2"/>
    </row>
    <row r="39" spans="3:25" ht="15" customHeight="1" x14ac:dyDescent="0.25">
      <c r="C39" s="2"/>
      <c r="D39" s="32">
        <v>9</v>
      </c>
      <c r="E39" s="23" t="s">
        <v>28</v>
      </c>
      <c r="F39" s="24"/>
      <c r="G39" s="19">
        <f>G40+G41</f>
        <v>7113892.0099999998</v>
      </c>
      <c r="H39" s="19">
        <f>H40+H41</f>
        <v>565555.53</v>
      </c>
      <c r="I39" s="19">
        <f>I40+I41</f>
        <v>7679447.54</v>
      </c>
      <c r="J39" s="19">
        <f>J40+J41</f>
        <v>7100845.4699999997</v>
      </c>
      <c r="K39" s="19">
        <f>K40+K41</f>
        <v>565555.52</v>
      </c>
      <c r="L39" s="19">
        <f>L40+L41</f>
        <v>7666400.9900000002</v>
      </c>
      <c r="M39" s="19">
        <f t="shared" ref="H39:X39" si="39">M40</f>
        <v>0</v>
      </c>
      <c r="N39" s="19">
        <f t="shared" si="39"/>
        <v>0</v>
      </c>
      <c r="O39" s="19">
        <f t="shared" si="39"/>
        <v>0</v>
      </c>
      <c r="P39" s="19">
        <f t="shared" si="39"/>
        <v>0</v>
      </c>
      <c r="Q39" s="19">
        <f t="shared" si="39"/>
        <v>0</v>
      </c>
      <c r="R39" s="19">
        <f t="shared" si="39"/>
        <v>0</v>
      </c>
      <c r="S39" s="19">
        <f t="shared" si="39"/>
        <v>0</v>
      </c>
      <c r="T39" s="19">
        <f t="shared" si="39"/>
        <v>0</v>
      </c>
      <c r="U39" s="19">
        <f t="shared" si="39"/>
        <v>0</v>
      </c>
      <c r="V39" s="19">
        <f t="shared" si="39"/>
        <v>13046.55</v>
      </c>
      <c r="W39" s="19">
        <f t="shared" si="39"/>
        <v>0</v>
      </c>
      <c r="X39" s="19">
        <f t="shared" si="39"/>
        <v>13046.55</v>
      </c>
      <c r="Y39" s="2"/>
    </row>
    <row r="40" spans="3:25" x14ac:dyDescent="0.25">
      <c r="C40" s="2"/>
      <c r="D40" s="33"/>
      <c r="E40" s="38">
        <v>3000</v>
      </c>
      <c r="F40" s="15" t="s">
        <v>14</v>
      </c>
      <c r="G40" s="39">
        <v>6926209.2400000002</v>
      </c>
      <c r="H40" s="40">
        <v>0</v>
      </c>
      <c r="I40" s="40">
        <f>G40+H40</f>
        <v>6926209.2400000002</v>
      </c>
      <c r="J40" s="40">
        <v>6913162.75</v>
      </c>
      <c r="K40" s="40">
        <v>0</v>
      </c>
      <c r="L40" s="40">
        <f t="shared" si="10"/>
        <v>6913162.75</v>
      </c>
      <c r="M40" s="40">
        <v>0</v>
      </c>
      <c r="N40" s="40">
        <v>0</v>
      </c>
      <c r="O40" s="40">
        <f t="shared" si="11"/>
        <v>0</v>
      </c>
      <c r="P40" s="40">
        <v>0</v>
      </c>
      <c r="Q40" s="40">
        <v>0</v>
      </c>
      <c r="R40" s="40">
        <f t="shared" si="12"/>
        <v>0</v>
      </c>
      <c r="S40" s="40">
        <v>0</v>
      </c>
      <c r="T40" s="40">
        <v>0</v>
      </c>
      <c r="U40" s="40">
        <f t="shared" si="20"/>
        <v>0</v>
      </c>
      <c r="V40" s="39">
        <v>13046.55</v>
      </c>
      <c r="W40" s="39">
        <f t="shared" ref="W40" si="40">H40-K40-N40-Q40-T40</f>
        <v>0</v>
      </c>
      <c r="X40" s="39">
        <f t="shared" ref="X40" si="41">V40+W40</f>
        <v>13046.55</v>
      </c>
      <c r="Y40" s="2"/>
    </row>
    <row r="41" spans="3:25" x14ac:dyDescent="0.25">
      <c r="C41" s="2"/>
      <c r="D41" s="34"/>
      <c r="E41" s="38">
        <v>5000</v>
      </c>
      <c r="F41" s="15" t="s">
        <v>15</v>
      </c>
      <c r="G41" s="39">
        <v>187682.77</v>
      </c>
      <c r="H41" s="40">
        <v>565555.53</v>
      </c>
      <c r="I41" s="40">
        <f>G41+H41</f>
        <v>753238.3</v>
      </c>
      <c r="J41" s="40">
        <v>187682.72</v>
      </c>
      <c r="K41" s="40">
        <v>565555.52</v>
      </c>
      <c r="L41" s="40">
        <f t="shared" si="10"/>
        <v>753238.24</v>
      </c>
      <c r="M41" s="40"/>
      <c r="N41" s="40"/>
      <c r="O41" s="40"/>
      <c r="P41" s="40"/>
      <c r="Q41" s="40"/>
      <c r="R41" s="40"/>
      <c r="S41" s="40">
        <v>0</v>
      </c>
      <c r="T41" s="40">
        <v>0</v>
      </c>
      <c r="U41" s="40">
        <v>0</v>
      </c>
      <c r="V41" s="39">
        <v>0</v>
      </c>
      <c r="W41" s="39">
        <v>0</v>
      </c>
      <c r="X41" s="39">
        <v>0</v>
      </c>
      <c r="Y41" s="2"/>
    </row>
    <row r="42" spans="3:25" ht="15" customHeight="1" x14ac:dyDescent="0.25">
      <c r="C42" s="2"/>
      <c r="D42" s="32">
        <v>10</v>
      </c>
      <c r="E42" s="23" t="s">
        <v>29</v>
      </c>
      <c r="F42" s="24"/>
      <c r="G42" s="19">
        <f>G43+G44+G45</f>
        <v>0</v>
      </c>
      <c r="H42" s="19">
        <f t="shared" ref="H42:X42" si="42">H43+H44+H45</f>
        <v>12720505.779999999</v>
      </c>
      <c r="I42" s="19">
        <f t="shared" si="42"/>
        <v>12720505.779999999</v>
      </c>
      <c r="J42" s="19">
        <f t="shared" si="42"/>
        <v>0</v>
      </c>
      <c r="K42" s="19">
        <f t="shared" si="42"/>
        <v>0</v>
      </c>
      <c r="L42" s="19">
        <f t="shared" si="42"/>
        <v>0</v>
      </c>
      <c r="M42" s="19">
        <f t="shared" si="42"/>
        <v>0</v>
      </c>
      <c r="N42" s="19">
        <f t="shared" si="42"/>
        <v>0</v>
      </c>
      <c r="O42" s="19">
        <f t="shared" si="42"/>
        <v>0</v>
      </c>
      <c r="P42" s="19">
        <f t="shared" si="42"/>
        <v>0</v>
      </c>
      <c r="Q42" s="19">
        <f t="shared" si="42"/>
        <v>157707.37</v>
      </c>
      <c r="R42" s="19">
        <f t="shared" si="42"/>
        <v>157707.37</v>
      </c>
      <c r="S42" s="19">
        <f t="shared" si="42"/>
        <v>0</v>
      </c>
      <c r="T42" s="19">
        <f t="shared" si="42"/>
        <v>12116853.15</v>
      </c>
      <c r="U42" s="19">
        <f t="shared" si="42"/>
        <v>12116853.15</v>
      </c>
      <c r="V42" s="19">
        <f t="shared" si="42"/>
        <v>0</v>
      </c>
      <c r="W42" s="19">
        <f t="shared" si="42"/>
        <v>445945.26000000059</v>
      </c>
      <c r="X42" s="19">
        <f t="shared" si="42"/>
        <v>445945.26000000059</v>
      </c>
      <c r="Y42" s="2"/>
    </row>
    <row r="43" spans="3:25" x14ac:dyDescent="0.25">
      <c r="C43" s="2"/>
      <c r="D43" s="33"/>
      <c r="E43" s="21">
        <v>1000</v>
      </c>
      <c r="F43" s="21" t="s">
        <v>13</v>
      </c>
      <c r="G43" s="20">
        <v>0</v>
      </c>
      <c r="H43" s="16">
        <v>12075450.59</v>
      </c>
      <c r="I43" s="17">
        <f>G43+H43</f>
        <v>12075450.59</v>
      </c>
      <c r="J43" s="17">
        <v>0</v>
      </c>
      <c r="K43" s="17">
        <v>0</v>
      </c>
      <c r="L43" s="17">
        <f t="shared" si="10"/>
        <v>0</v>
      </c>
      <c r="M43" s="17">
        <v>0</v>
      </c>
      <c r="N43" s="17">
        <v>0</v>
      </c>
      <c r="O43" s="17">
        <f t="shared" si="11"/>
        <v>0</v>
      </c>
      <c r="P43" s="17">
        <v>0</v>
      </c>
      <c r="Q43" s="17">
        <v>157707.37</v>
      </c>
      <c r="R43" s="17">
        <f t="shared" si="12"/>
        <v>157707.37</v>
      </c>
      <c r="S43" s="17">
        <v>0</v>
      </c>
      <c r="T43" s="16">
        <v>11520854.33</v>
      </c>
      <c r="U43" s="17">
        <f t="shared" si="20"/>
        <v>11520854.33</v>
      </c>
      <c r="V43" s="16">
        <f>G43-J43-M43-P43-S43</f>
        <v>0</v>
      </c>
      <c r="W43" s="16">
        <f>H43-K43-N43-Q43-T43</f>
        <v>396888.8900000006</v>
      </c>
      <c r="X43" s="16">
        <f>V43+W43</f>
        <v>396888.8900000006</v>
      </c>
      <c r="Y43" s="2"/>
    </row>
    <row r="44" spans="3:25" x14ac:dyDescent="0.25">
      <c r="C44" s="2"/>
      <c r="D44" s="33"/>
      <c r="E44" s="21">
        <v>3000</v>
      </c>
      <c r="F44" s="21" t="s">
        <v>14</v>
      </c>
      <c r="G44" s="20">
        <v>0</v>
      </c>
      <c r="H44" s="16">
        <v>236651.67</v>
      </c>
      <c r="I44" s="17">
        <f t="shared" ref="I44:I45" si="43">G44+H44</f>
        <v>236651.67</v>
      </c>
      <c r="J44" s="17">
        <v>0</v>
      </c>
      <c r="K44" s="17">
        <v>0</v>
      </c>
      <c r="L44" s="17">
        <f t="shared" si="10"/>
        <v>0</v>
      </c>
      <c r="M44" s="17">
        <v>0</v>
      </c>
      <c r="N44" s="17">
        <v>0</v>
      </c>
      <c r="O44" s="17">
        <f t="shared" si="11"/>
        <v>0</v>
      </c>
      <c r="P44" s="17">
        <v>0</v>
      </c>
      <c r="Q44" s="17">
        <v>0</v>
      </c>
      <c r="R44" s="17">
        <f t="shared" si="12"/>
        <v>0</v>
      </c>
      <c r="S44" s="17">
        <v>0</v>
      </c>
      <c r="T44" s="16">
        <v>187595.3</v>
      </c>
      <c r="U44" s="17">
        <f t="shared" si="20"/>
        <v>187595.3</v>
      </c>
      <c r="V44" s="16">
        <f t="shared" ref="V44:V45" si="44">G44-J44-M44-P44-S44</f>
        <v>0</v>
      </c>
      <c r="W44" s="16">
        <f t="shared" ref="W44:W45" si="45">H44-K44-N44-Q44-T44</f>
        <v>49056.370000000024</v>
      </c>
      <c r="X44" s="16">
        <f t="shared" ref="X44:X45" si="46">V44+W44</f>
        <v>49056.370000000024</v>
      </c>
      <c r="Y44" s="2"/>
    </row>
    <row r="45" spans="3:25" x14ac:dyDescent="0.25">
      <c r="C45" s="2"/>
      <c r="D45" s="34"/>
      <c r="E45" s="21">
        <v>5000</v>
      </c>
      <c r="F45" s="21" t="s">
        <v>15</v>
      </c>
      <c r="G45" s="20">
        <v>0</v>
      </c>
      <c r="H45" s="16">
        <v>408403.52</v>
      </c>
      <c r="I45" s="17">
        <f t="shared" si="43"/>
        <v>408403.52</v>
      </c>
      <c r="J45" s="17">
        <v>0</v>
      </c>
      <c r="K45" s="17">
        <v>0</v>
      </c>
      <c r="L45" s="17">
        <f t="shared" si="10"/>
        <v>0</v>
      </c>
      <c r="M45" s="17">
        <v>0</v>
      </c>
      <c r="N45" s="17">
        <v>0</v>
      </c>
      <c r="O45" s="17">
        <f t="shared" ref="O45" si="47">M45+N45</f>
        <v>0</v>
      </c>
      <c r="P45" s="17">
        <v>0</v>
      </c>
      <c r="Q45" s="17">
        <v>0</v>
      </c>
      <c r="R45" s="17">
        <f t="shared" ref="R45" si="48">P45+Q45</f>
        <v>0</v>
      </c>
      <c r="S45" s="17">
        <v>0</v>
      </c>
      <c r="T45" s="17">
        <v>408403.52</v>
      </c>
      <c r="U45" s="17">
        <f t="shared" ref="U45" si="49">S45+T45</f>
        <v>408403.52</v>
      </c>
      <c r="V45" s="16">
        <f t="shared" si="44"/>
        <v>0</v>
      </c>
      <c r="W45" s="16">
        <f t="shared" si="45"/>
        <v>0</v>
      </c>
      <c r="X45" s="16">
        <f t="shared" si="46"/>
        <v>0</v>
      </c>
      <c r="Y45" s="2"/>
    </row>
    <row r="46" spans="3:25" ht="15" customHeight="1" x14ac:dyDescent="0.25">
      <c r="C46" s="2"/>
      <c r="D46" s="31">
        <v>11</v>
      </c>
      <c r="E46" s="23" t="s">
        <v>30</v>
      </c>
      <c r="F46" s="24"/>
      <c r="G46" s="19">
        <f>G47+G48+G49</f>
        <v>1272591.8599999999</v>
      </c>
      <c r="H46" s="19">
        <f t="shared" ref="H46:X46" si="50">H47+H48+H49</f>
        <v>30179897.789999999</v>
      </c>
      <c r="I46" s="19">
        <f t="shared" si="50"/>
        <v>31452489.649999999</v>
      </c>
      <c r="J46" s="19">
        <f t="shared" si="50"/>
        <v>714500.84</v>
      </c>
      <c r="K46" s="19">
        <f t="shared" si="50"/>
        <v>297772</v>
      </c>
      <c r="L46" s="19">
        <f t="shared" si="50"/>
        <v>1012272.84</v>
      </c>
      <c r="M46" s="19">
        <f t="shared" si="50"/>
        <v>0</v>
      </c>
      <c r="N46" s="19">
        <f t="shared" si="50"/>
        <v>0</v>
      </c>
      <c r="O46" s="19">
        <f t="shared" si="50"/>
        <v>0</v>
      </c>
      <c r="P46" s="19">
        <f t="shared" si="50"/>
        <v>0</v>
      </c>
      <c r="Q46" s="19">
        <f t="shared" si="50"/>
        <v>0</v>
      </c>
      <c r="R46" s="19">
        <f t="shared" si="50"/>
        <v>0</v>
      </c>
      <c r="S46" s="19">
        <f t="shared" si="50"/>
        <v>0</v>
      </c>
      <c r="T46" s="19">
        <f t="shared" si="50"/>
        <v>29877669.789999999</v>
      </c>
      <c r="U46" s="19">
        <f t="shared" si="50"/>
        <v>29877669.789999999</v>
      </c>
      <c r="V46" s="19">
        <f t="shared" si="50"/>
        <v>558091.0199999999</v>
      </c>
      <c r="W46" s="19">
        <f t="shared" si="50"/>
        <v>4456</v>
      </c>
      <c r="X46" s="19">
        <f t="shared" si="50"/>
        <v>562547.0199999999</v>
      </c>
      <c r="Y46" s="2"/>
    </row>
    <row r="47" spans="3:25" x14ac:dyDescent="0.25">
      <c r="C47" s="2"/>
      <c r="D47" s="31"/>
      <c r="E47" s="21">
        <v>1000</v>
      </c>
      <c r="F47" s="21" t="s">
        <v>13</v>
      </c>
      <c r="G47" s="20">
        <v>0</v>
      </c>
      <c r="H47" s="17">
        <v>29579897.789999999</v>
      </c>
      <c r="I47" s="17">
        <f>G47+H47</f>
        <v>29579897.789999999</v>
      </c>
      <c r="J47" s="17">
        <v>0</v>
      </c>
      <c r="K47" s="17">
        <v>0</v>
      </c>
      <c r="L47" s="17">
        <f t="shared" si="10"/>
        <v>0</v>
      </c>
      <c r="M47" s="17">
        <v>0</v>
      </c>
      <c r="N47" s="17">
        <v>0</v>
      </c>
      <c r="O47" s="17">
        <f t="shared" si="11"/>
        <v>0</v>
      </c>
      <c r="P47" s="17">
        <v>0</v>
      </c>
      <c r="Q47" s="17">
        <v>0</v>
      </c>
      <c r="R47" s="17">
        <v>0</v>
      </c>
      <c r="S47" s="17">
        <v>0</v>
      </c>
      <c r="T47" s="17">
        <v>29579897.789999999</v>
      </c>
      <c r="U47" s="17">
        <f t="shared" si="20"/>
        <v>29579897.789999999</v>
      </c>
      <c r="V47" s="17">
        <f t="shared" ref="V47:W49" si="51">G47-J47-M47-P47-S47</f>
        <v>0</v>
      </c>
      <c r="W47" s="17">
        <f t="shared" si="51"/>
        <v>0</v>
      </c>
      <c r="X47" s="17">
        <f>V47+W47</f>
        <v>0</v>
      </c>
      <c r="Y47" s="2"/>
    </row>
    <row r="48" spans="3:25" x14ac:dyDescent="0.25">
      <c r="C48" s="2"/>
      <c r="D48" s="31"/>
      <c r="E48" s="21">
        <v>2000</v>
      </c>
      <c r="F48" s="21" t="s">
        <v>16</v>
      </c>
      <c r="G48" s="20">
        <v>0</v>
      </c>
      <c r="H48" s="17">
        <v>600000</v>
      </c>
      <c r="I48" s="17">
        <f t="shared" ref="I48:I49" si="52">G48+H48</f>
        <v>600000</v>
      </c>
      <c r="J48" s="17">
        <v>0</v>
      </c>
      <c r="K48" s="17">
        <v>297772</v>
      </c>
      <c r="L48" s="17">
        <f t="shared" si="10"/>
        <v>297772</v>
      </c>
      <c r="M48" s="17">
        <v>0</v>
      </c>
      <c r="N48" s="17">
        <v>0</v>
      </c>
      <c r="O48" s="17">
        <f>M48+N48</f>
        <v>0</v>
      </c>
      <c r="P48" s="17">
        <v>0</v>
      </c>
      <c r="Q48" s="17">
        <v>0</v>
      </c>
      <c r="R48" s="17">
        <f t="shared" si="12"/>
        <v>0</v>
      </c>
      <c r="S48" s="17">
        <v>0</v>
      </c>
      <c r="T48" s="17">
        <v>297772</v>
      </c>
      <c r="U48" s="17">
        <f t="shared" si="20"/>
        <v>297772</v>
      </c>
      <c r="V48" s="17">
        <f t="shared" si="51"/>
        <v>0</v>
      </c>
      <c r="W48" s="17">
        <f t="shared" si="51"/>
        <v>4456</v>
      </c>
      <c r="X48" s="17">
        <f>V48+W48</f>
        <v>4456</v>
      </c>
      <c r="Y48" s="2"/>
    </row>
    <row r="49" spans="3:25" x14ac:dyDescent="0.25">
      <c r="C49" s="2"/>
      <c r="D49" s="31"/>
      <c r="E49" s="21">
        <v>5000</v>
      </c>
      <c r="F49" s="21" t="s">
        <v>15</v>
      </c>
      <c r="G49" s="20">
        <v>1272591.8599999999</v>
      </c>
      <c r="H49" s="17">
        <v>0</v>
      </c>
      <c r="I49" s="17">
        <f t="shared" si="52"/>
        <v>1272591.8599999999</v>
      </c>
      <c r="J49" s="17">
        <v>714500.84</v>
      </c>
      <c r="K49" s="17">
        <v>0</v>
      </c>
      <c r="L49" s="17">
        <f t="shared" si="10"/>
        <v>714500.84</v>
      </c>
      <c r="M49" s="17">
        <v>0</v>
      </c>
      <c r="N49" s="17">
        <v>0</v>
      </c>
      <c r="O49" s="17">
        <f t="shared" si="11"/>
        <v>0</v>
      </c>
      <c r="P49" s="17">
        <v>0</v>
      </c>
      <c r="Q49" s="17">
        <v>0</v>
      </c>
      <c r="R49" s="17">
        <f t="shared" si="12"/>
        <v>0</v>
      </c>
      <c r="S49" s="17">
        <v>0</v>
      </c>
      <c r="T49" s="17">
        <v>0</v>
      </c>
      <c r="U49" s="17">
        <f t="shared" si="20"/>
        <v>0</v>
      </c>
      <c r="V49" s="17">
        <f t="shared" si="51"/>
        <v>558091.0199999999</v>
      </c>
      <c r="W49" s="17">
        <f t="shared" si="51"/>
        <v>0</v>
      </c>
      <c r="X49" s="17">
        <f>V49+W49</f>
        <v>558091.0199999999</v>
      </c>
      <c r="Y49" s="2"/>
    </row>
    <row r="50" spans="3:25" ht="15" customHeight="1" x14ac:dyDescent="0.25">
      <c r="C50" s="2"/>
      <c r="D50" s="31">
        <v>12</v>
      </c>
      <c r="E50" s="23" t="s">
        <v>31</v>
      </c>
      <c r="F50" s="24"/>
      <c r="G50" s="19">
        <f>G51</f>
        <v>15419345.15</v>
      </c>
      <c r="H50" s="19">
        <f t="shared" ref="H50:X50" si="53">H51</f>
        <v>0</v>
      </c>
      <c r="I50" s="19">
        <f t="shared" si="53"/>
        <v>15419345.15</v>
      </c>
      <c r="J50" s="19">
        <f t="shared" si="53"/>
        <v>2668600.21</v>
      </c>
      <c r="K50" s="19">
        <f t="shared" si="53"/>
        <v>0</v>
      </c>
      <c r="L50" s="19">
        <f t="shared" si="53"/>
        <v>2668600.21</v>
      </c>
      <c r="M50" s="19">
        <f t="shared" si="53"/>
        <v>0</v>
      </c>
      <c r="N50" s="19">
        <f t="shared" si="53"/>
        <v>0</v>
      </c>
      <c r="O50" s="19">
        <f t="shared" si="53"/>
        <v>0</v>
      </c>
      <c r="P50" s="19">
        <f t="shared" si="53"/>
        <v>0</v>
      </c>
      <c r="Q50" s="19">
        <f t="shared" si="53"/>
        <v>0</v>
      </c>
      <c r="R50" s="19">
        <f t="shared" si="53"/>
        <v>0</v>
      </c>
      <c r="S50" s="19">
        <f t="shared" si="53"/>
        <v>12750744.939999999</v>
      </c>
      <c r="T50" s="19">
        <f t="shared" si="53"/>
        <v>0</v>
      </c>
      <c r="U50" s="19">
        <f t="shared" si="53"/>
        <v>12750744.939999999</v>
      </c>
      <c r="V50" s="19">
        <f t="shared" si="53"/>
        <v>0</v>
      </c>
      <c r="W50" s="19">
        <f t="shared" si="53"/>
        <v>0</v>
      </c>
      <c r="X50" s="19">
        <f t="shared" si="53"/>
        <v>0</v>
      </c>
      <c r="Y50" s="2"/>
    </row>
    <row r="51" spans="3:25" x14ac:dyDescent="0.25">
      <c r="C51" s="2"/>
      <c r="D51" s="31"/>
      <c r="E51" s="21">
        <v>3000</v>
      </c>
      <c r="F51" s="21" t="s">
        <v>14</v>
      </c>
      <c r="G51" s="16">
        <v>15419345.15</v>
      </c>
      <c r="H51" s="17">
        <v>0</v>
      </c>
      <c r="I51" s="17">
        <f>G51+H51</f>
        <v>15419345.15</v>
      </c>
      <c r="J51" s="17">
        <v>2668600.21</v>
      </c>
      <c r="K51" s="17">
        <v>0</v>
      </c>
      <c r="L51" s="17">
        <f t="shared" ref="L51" si="54">J51+K51</f>
        <v>2668600.21</v>
      </c>
      <c r="M51" s="17">
        <v>0</v>
      </c>
      <c r="N51" s="17">
        <v>0</v>
      </c>
      <c r="O51" s="17">
        <f>M51+N51</f>
        <v>0</v>
      </c>
      <c r="P51" s="17">
        <v>0</v>
      </c>
      <c r="Q51" s="17">
        <v>0</v>
      </c>
      <c r="R51" s="17">
        <f t="shared" ref="R51:R57" si="55">P51+Q51</f>
        <v>0</v>
      </c>
      <c r="S51" s="17">
        <v>12750744.939999999</v>
      </c>
      <c r="T51" s="17">
        <v>0</v>
      </c>
      <c r="U51" s="17">
        <f t="shared" ref="U51" si="56">S51+T51</f>
        <v>12750744.939999999</v>
      </c>
      <c r="V51" s="16">
        <f t="shared" ref="V51" si="57">G51-J51-M51-P51-S51</f>
        <v>0</v>
      </c>
      <c r="W51" s="16">
        <f t="shared" ref="W51" si="58">H51-K51-N51-Q51-T51</f>
        <v>0</v>
      </c>
      <c r="X51" s="16">
        <f t="shared" ref="X51" si="59">V51+W51</f>
        <v>0</v>
      </c>
      <c r="Y51" s="2"/>
    </row>
    <row r="52" spans="3:25" ht="15" customHeight="1" x14ac:dyDescent="0.25">
      <c r="C52" s="2"/>
      <c r="D52" s="31">
        <v>13</v>
      </c>
      <c r="E52" s="23" t="s">
        <v>32</v>
      </c>
      <c r="F52" s="24"/>
      <c r="G52" s="19">
        <f>G53</f>
        <v>34235832.640000001</v>
      </c>
      <c r="H52" s="19">
        <f t="shared" ref="H52:X52" si="60">H53</f>
        <v>0</v>
      </c>
      <c r="I52" s="19">
        <f t="shared" si="60"/>
        <v>34235832.640000001</v>
      </c>
      <c r="J52" s="19">
        <f t="shared" si="60"/>
        <v>16228095.5</v>
      </c>
      <c r="K52" s="19">
        <f t="shared" si="60"/>
        <v>0</v>
      </c>
      <c r="L52" s="19">
        <f t="shared" si="60"/>
        <v>16228095.5</v>
      </c>
      <c r="M52" s="19">
        <f t="shared" si="60"/>
        <v>0</v>
      </c>
      <c r="N52" s="19">
        <f t="shared" si="60"/>
        <v>0</v>
      </c>
      <c r="O52" s="19">
        <f t="shared" si="60"/>
        <v>0</v>
      </c>
      <c r="P52" s="19">
        <f t="shared" si="60"/>
        <v>0</v>
      </c>
      <c r="Q52" s="19">
        <f t="shared" si="60"/>
        <v>0</v>
      </c>
      <c r="R52" s="19">
        <f t="shared" si="60"/>
        <v>0</v>
      </c>
      <c r="S52" s="19">
        <f t="shared" si="60"/>
        <v>17748361.120000001</v>
      </c>
      <c r="T52" s="19">
        <f t="shared" si="60"/>
        <v>0</v>
      </c>
      <c r="U52" s="19">
        <f t="shared" si="60"/>
        <v>17748361.120000001</v>
      </c>
      <c r="V52" s="19">
        <f t="shared" si="60"/>
        <v>259376.01999999955</v>
      </c>
      <c r="W52" s="19">
        <f t="shared" si="60"/>
        <v>0</v>
      </c>
      <c r="X52" s="19">
        <f t="shared" si="60"/>
        <v>259376.01999999955</v>
      </c>
      <c r="Y52" s="2"/>
    </row>
    <row r="53" spans="3:25" x14ac:dyDescent="0.25">
      <c r="D53" s="31"/>
      <c r="E53" s="21">
        <v>2000</v>
      </c>
      <c r="F53" s="21" t="s">
        <v>16</v>
      </c>
      <c r="G53" s="16">
        <v>34235832.640000001</v>
      </c>
      <c r="H53" s="17">
        <v>0</v>
      </c>
      <c r="I53" s="17">
        <f>G53+H53</f>
        <v>34235832.640000001</v>
      </c>
      <c r="J53" s="17">
        <v>16228095.5</v>
      </c>
      <c r="K53" s="17">
        <v>0</v>
      </c>
      <c r="L53" s="17">
        <f t="shared" ref="L53" si="61">J53+K53</f>
        <v>16228095.5</v>
      </c>
      <c r="M53" s="17">
        <v>0</v>
      </c>
      <c r="N53" s="17">
        <v>0</v>
      </c>
      <c r="O53" s="17">
        <f t="shared" ref="O53" si="62">M53+N53</f>
        <v>0</v>
      </c>
      <c r="P53" s="17">
        <v>0</v>
      </c>
      <c r="Q53" s="17">
        <v>0</v>
      </c>
      <c r="R53" s="17">
        <f t="shared" si="55"/>
        <v>0</v>
      </c>
      <c r="S53" s="17">
        <v>17748361.120000001</v>
      </c>
      <c r="T53" s="17">
        <v>0</v>
      </c>
      <c r="U53" s="17">
        <f t="shared" ref="U53" si="63">S53+T53</f>
        <v>17748361.120000001</v>
      </c>
      <c r="V53" s="16">
        <f>G53-J53-M53-P53-S53</f>
        <v>259376.01999999955</v>
      </c>
      <c r="W53" s="16">
        <f>H53-K53-N53-Q53-T53</f>
        <v>0</v>
      </c>
      <c r="X53" s="16">
        <f>V53+W53</f>
        <v>259376.01999999955</v>
      </c>
    </row>
    <row r="54" spans="3:25" ht="15" customHeight="1" x14ac:dyDescent="0.25">
      <c r="D54" s="35">
        <v>0</v>
      </c>
      <c r="E54" s="23" t="s">
        <v>21</v>
      </c>
      <c r="F54" s="24"/>
      <c r="G54" s="19">
        <f>G55+G56+G57</f>
        <v>700000</v>
      </c>
      <c r="H54" s="19">
        <f t="shared" ref="H54:X54" si="64">H55+H56+H57</f>
        <v>6183446.9400000004</v>
      </c>
      <c r="I54" s="19">
        <f t="shared" si="64"/>
        <v>6883446.9400000004</v>
      </c>
      <c r="J54" s="19">
        <f t="shared" si="64"/>
        <v>670000</v>
      </c>
      <c r="K54" s="19">
        <f t="shared" si="64"/>
        <v>827980.01</v>
      </c>
      <c r="L54" s="19">
        <f t="shared" si="64"/>
        <v>1497980.01</v>
      </c>
      <c r="M54" s="19">
        <f t="shared" si="64"/>
        <v>0</v>
      </c>
      <c r="N54" s="19">
        <f t="shared" si="64"/>
        <v>0</v>
      </c>
      <c r="O54" s="19">
        <f t="shared" si="64"/>
        <v>0</v>
      </c>
      <c r="P54" s="19">
        <f t="shared" si="64"/>
        <v>0</v>
      </c>
      <c r="Q54" s="19">
        <f t="shared" si="64"/>
        <v>19619.72</v>
      </c>
      <c r="R54" s="19">
        <f t="shared" si="64"/>
        <v>19619.72</v>
      </c>
      <c r="S54" s="19">
        <f t="shared" si="64"/>
        <v>0</v>
      </c>
      <c r="T54" s="19">
        <f t="shared" si="64"/>
        <v>5201292.99</v>
      </c>
      <c r="U54" s="19">
        <f t="shared" si="64"/>
        <v>5201292.99</v>
      </c>
      <c r="V54" s="19">
        <f t="shared" si="64"/>
        <v>30000</v>
      </c>
      <c r="W54" s="19">
        <f t="shared" si="64"/>
        <v>134554.22000000044</v>
      </c>
      <c r="X54" s="19">
        <f t="shared" si="64"/>
        <v>164554.22000000044</v>
      </c>
    </row>
    <row r="55" spans="3:25" x14ac:dyDescent="0.25">
      <c r="D55" s="36"/>
      <c r="E55" s="21">
        <v>1000</v>
      </c>
      <c r="F55" s="21" t="s">
        <v>13</v>
      </c>
      <c r="G55" s="20">
        <v>0</v>
      </c>
      <c r="H55" s="16">
        <v>4793522.66</v>
      </c>
      <c r="I55" s="17">
        <f t="shared" ref="I55:I57" si="65">G55+H55</f>
        <v>4793522.66</v>
      </c>
      <c r="J55" s="17">
        <v>0</v>
      </c>
      <c r="K55" s="17">
        <v>0.01</v>
      </c>
      <c r="L55" s="17">
        <v>0.01</v>
      </c>
      <c r="M55" s="17">
        <v>0</v>
      </c>
      <c r="N55" s="17">
        <v>0</v>
      </c>
      <c r="O55" s="17">
        <f t="shared" ref="O55" si="66">M55+N55</f>
        <v>0</v>
      </c>
      <c r="P55" s="17">
        <v>0</v>
      </c>
      <c r="Q55" s="17">
        <v>19619.72</v>
      </c>
      <c r="R55" s="17">
        <f t="shared" si="55"/>
        <v>19619.72</v>
      </c>
      <c r="S55" s="17">
        <v>0</v>
      </c>
      <c r="T55" s="17">
        <v>4754692.99</v>
      </c>
      <c r="U55" s="17">
        <f>S55+T55</f>
        <v>4754692.99</v>
      </c>
      <c r="V55" s="16">
        <f>G55-J55-M55-P55-S55</f>
        <v>0</v>
      </c>
      <c r="W55" s="16">
        <f>H55-K55-N55-Q55-T55</f>
        <v>19209.94000000041</v>
      </c>
      <c r="X55" s="16">
        <f>V55+W55</f>
        <v>19209.94000000041</v>
      </c>
    </row>
    <row r="56" spans="3:25" x14ac:dyDescent="0.25">
      <c r="D56" s="36"/>
      <c r="E56" s="21">
        <v>3000</v>
      </c>
      <c r="F56" s="21" t="s">
        <v>14</v>
      </c>
      <c r="G56" s="16">
        <v>700000</v>
      </c>
      <c r="H56" s="16">
        <v>0</v>
      </c>
      <c r="I56" s="17">
        <f t="shared" si="65"/>
        <v>700000</v>
      </c>
      <c r="J56" s="17">
        <v>670000</v>
      </c>
      <c r="K56" s="17">
        <v>0</v>
      </c>
      <c r="L56" s="17">
        <f t="shared" ref="L55:L57" si="67">J56+K56</f>
        <v>670000</v>
      </c>
      <c r="M56" s="17">
        <v>0</v>
      </c>
      <c r="N56" s="17">
        <v>0</v>
      </c>
      <c r="O56" s="17">
        <f>M56+N56</f>
        <v>0</v>
      </c>
      <c r="P56" s="17">
        <v>0</v>
      </c>
      <c r="Q56" s="17">
        <v>0</v>
      </c>
      <c r="R56" s="17">
        <f t="shared" si="55"/>
        <v>0</v>
      </c>
      <c r="S56" s="17">
        <v>0</v>
      </c>
      <c r="T56" s="17">
        <v>0</v>
      </c>
      <c r="U56" s="17">
        <f>S56+T56</f>
        <v>0</v>
      </c>
      <c r="V56" s="16">
        <f t="shared" ref="V56:V57" si="68">G56-J56-M56-P56-S56</f>
        <v>30000</v>
      </c>
      <c r="W56" s="16">
        <f>H56-K56-N56-Q56-T56</f>
        <v>0</v>
      </c>
      <c r="X56" s="16">
        <f t="shared" ref="X56:X57" si="69">V56+W56</f>
        <v>30000</v>
      </c>
    </row>
    <row r="57" spans="3:25" x14ac:dyDescent="0.25">
      <c r="D57" s="37"/>
      <c r="E57" s="21">
        <v>5000</v>
      </c>
      <c r="F57" s="21" t="s">
        <v>15</v>
      </c>
      <c r="G57" s="20">
        <v>0</v>
      </c>
      <c r="H57" s="16">
        <v>1389924.28</v>
      </c>
      <c r="I57" s="17">
        <f t="shared" si="65"/>
        <v>1389924.28</v>
      </c>
      <c r="J57" s="17">
        <v>0</v>
      </c>
      <c r="K57" s="17">
        <v>827980</v>
      </c>
      <c r="L57" s="17">
        <f t="shared" si="67"/>
        <v>827980</v>
      </c>
      <c r="M57" s="17">
        <v>0</v>
      </c>
      <c r="N57" s="17">
        <v>0</v>
      </c>
      <c r="O57" s="17">
        <f t="shared" ref="O57" si="70">M57+N57</f>
        <v>0</v>
      </c>
      <c r="P57" s="17">
        <v>0</v>
      </c>
      <c r="Q57" s="17">
        <v>0</v>
      </c>
      <c r="R57" s="17">
        <f t="shared" si="55"/>
        <v>0</v>
      </c>
      <c r="S57" s="17">
        <v>0</v>
      </c>
      <c r="T57" s="17">
        <v>446600</v>
      </c>
      <c r="U57" s="17">
        <f t="shared" ref="U57" si="71">S57+T57</f>
        <v>446600</v>
      </c>
      <c r="V57" s="16">
        <f t="shared" si="68"/>
        <v>0</v>
      </c>
      <c r="W57" s="16">
        <f t="shared" ref="W57" si="72">H57-K57-N57-Q57-T57</f>
        <v>115344.28000000003</v>
      </c>
      <c r="X57" s="16">
        <f t="shared" si="69"/>
        <v>115344.28000000003</v>
      </c>
    </row>
  </sheetData>
  <mergeCells count="30">
    <mergeCell ref="E54:F54"/>
    <mergeCell ref="D54:D57"/>
    <mergeCell ref="E52:F52"/>
    <mergeCell ref="E50:F50"/>
    <mergeCell ref="D42:D45"/>
    <mergeCell ref="D50:D51"/>
    <mergeCell ref="D52:D53"/>
    <mergeCell ref="D46:D49"/>
    <mergeCell ref="D18:D23"/>
    <mergeCell ref="D24:D27"/>
    <mergeCell ref="D28:D32"/>
    <mergeCell ref="D37:D38"/>
    <mergeCell ref="D33:D36"/>
    <mergeCell ref="D39:D41"/>
    <mergeCell ref="G13:I13"/>
    <mergeCell ref="J13:X13"/>
    <mergeCell ref="G14:I14"/>
    <mergeCell ref="J14:L14"/>
    <mergeCell ref="M14:O14"/>
    <mergeCell ref="P14:R14"/>
    <mergeCell ref="S14:U14"/>
    <mergeCell ref="V14:X14"/>
    <mergeCell ref="E28:F28"/>
    <mergeCell ref="E24:F24"/>
    <mergeCell ref="E18:F18"/>
    <mergeCell ref="E33:F33"/>
    <mergeCell ref="E46:F46"/>
    <mergeCell ref="E42:F42"/>
    <mergeCell ref="E39:F39"/>
    <mergeCell ref="E37:F37"/>
  </mergeCells>
  <printOptions horizontalCentered="1"/>
  <pageMargins left="0.23622047244094491" right="0.23622047244094491" top="1.1417322834645669" bottom="0.74803149606299213" header="0.31496062992125984" footer="0.31496062992125984"/>
  <pageSetup paperSize="9" scale="3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</dc:creator>
  <cp:lastModifiedBy>Luis Marquez</cp:lastModifiedBy>
  <cp:lastPrinted>2026-01-13T21:17:39Z</cp:lastPrinted>
  <dcterms:created xsi:type="dcterms:W3CDTF">2020-07-21T15:28:49Z</dcterms:created>
  <dcterms:modified xsi:type="dcterms:W3CDTF">2026-01-13T21:21:08Z</dcterms:modified>
</cp:coreProperties>
</file>