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10.18.114.99\Users\SSPE\Desktop\Nueva carpeta\SESESP CARPETAS COMPARTIDAS\Registro de Recursos Federales\2024\Luis Marquez\Informe\3er Trim 2024 FASP 2024\"/>
    </mc:Choice>
  </mc:AlternateContent>
  <xr:revisionPtr revIDLastSave="0" documentId="13_ncr:1_{40AF4874-1987-4C10-B06D-D64A4CFDF55C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8" i="1" l="1"/>
  <c r="X48" i="1" s="1"/>
  <c r="V48" i="1"/>
  <c r="W45" i="1"/>
  <c r="U45" i="1"/>
  <c r="I40" i="1"/>
  <c r="I41" i="1"/>
  <c r="G39" i="1"/>
  <c r="G16" i="1" s="1"/>
  <c r="G52" i="1" s="1"/>
  <c r="W25" i="1"/>
  <c r="V25" i="1"/>
  <c r="X25" i="1"/>
  <c r="V27" i="1"/>
  <c r="V49" i="1"/>
  <c r="V50" i="1"/>
  <c r="V44" i="1"/>
  <c r="V45" i="1"/>
  <c r="V46" i="1"/>
  <c r="V43" i="1"/>
  <c r="V41" i="1"/>
  <c r="V40" i="1"/>
  <c r="V36" i="1"/>
  <c r="V37" i="1"/>
  <c r="V38" i="1"/>
  <c r="V35" i="1"/>
  <c r="V33" i="1"/>
  <c r="V32" i="1"/>
  <c r="V30" i="1"/>
  <c r="V28" i="1"/>
  <c r="V26" i="1"/>
  <c r="V22" i="1"/>
  <c r="V20" i="1"/>
  <c r="V19" i="1"/>
  <c r="V23" i="1"/>
  <c r="V34" i="1" l="1"/>
  <c r="V18" i="1"/>
  <c r="U25" i="1"/>
  <c r="U22" i="1"/>
  <c r="U23" i="1"/>
  <c r="U21" i="1"/>
  <c r="U19" i="1"/>
  <c r="R50" i="1"/>
  <c r="R49" i="1"/>
  <c r="R48" i="1"/>
  <c r="R46" i="1"/>
  <c r="R45" i="1"/>
  <c r="R44" i="1"/>
  <c r="R43" i="1"/>
  <c r="R41" i="1"/>
  <c r="R40" i="1"/>
  <c r="R38" i="1"/>
  <c r="R37" i="1"/>
  <c r="R36" i="1"/>
  <c r="R35" i="1"/>
  <c r="R33" i="1"/>
  <c r="R32" i="1"/>
  <c r="R30" i="1"/>
  <c r="R28" i="1"/>
  <c r="R27" i="1"/>
  <c r="R26" i="1"/>
  <c r="R25" i="1"/>
  <c r="R23" i="1"/>
  <c r="R22" i="1"/>
  <c r="R21" i="1"/>
  <c r="R19" i="1"/>
  <c r="R18" i="1" s="1"/>
  <c r="O49" i="1"/>
  <c r="O50" i="1"/>
  <c r="O48" i="1"/>
  <c r="O46" i="1"/>
  <c r="O45" i="1"/>
  <c r="O44" i="1"/>
  <c r="O43" i="1"/>
  <c r="O41" i="1"/>
  <c r="O40" i="1"/>
  <c r="O38" i="1"/>
  <c r="O37" i="1"/>
  <c r="O36" i="1"/>
  <c r="O35" i="1"/>
  <c r="O33" i="1"/>
  <c r="O32" i="1"/>
  <c r="O30" i="1"/>
  <c r="O28" i="1"/>
  <c r="O27" i="1"/>
  <c r="O26" i="1"/>
  <c r="O25" i="1"/>
  <c r="O23" i="1"/>
  <c r="O22" i="1"/>
  <c r="O21" i="1"/>
  <c r="O19" i="1"/>
  <c r="O18" i="1"/>
  <c r="L50" i="1"/>
  <c r="L49" i="1"/>
  <c r="L48" i="1"/>
  <c r="L46" i="1"/>
  <c r="L45" i="1"/>
  <c r="L44" i="1"/>
  <c r="L43" i="1"/>
  <c r="L41" i="1"/>
  <c r="L40" i="1"/>
  <c r="L38" i="1"/>
  <c r="L37" i="1"/>
  <c r="L36" i="1"/>
  <c r="L35" i="1"/>
  <c r="L33" i="1"/>
  <c r="L32" i="1"/>
  <c r="L30" i="1"/>
  <c r="L28" i="1"/>
  <c r="L27" i="1"/>
  <c r="L26" i="1"/>
  <c r="L25" i="1"/>
  <c r="L23" i="1"/>
  <c r="L22" i="1"/>
  <c r="L21" i="1"/>
  <c r="L19" i="1"/>
  <c r="I21" i="1"/>
  <c r="W49" i="1"/>
  <c r="W50" i="1"/>
  <c r="W44" i="1"/>
  <c r="W46" i="1"/>
  <c r="W43" i="1"/>
  <c r="W41" i="1"/>
  <c r="W40" i="1"/>
  <c r="W35" i="1"/>
  <c r="W36" i="1"/>
  <c r="W37" i="1"/>
  <c r="W38" i="1"/>
  <c r="W33" i="1"/>
  <c r="W32" i="1"/>
  <c r="W30" i="1"/>
  <c r="W26" i="1"/>
  <c r="W27" i="1"/>
  <c r="W28" i="1"/>
  <c r="W22" i="1"/>
  <c r="W23" i="1"/>
  <c r="W21" i="1"/>
  <c r="V21" i="1"/>
  <c r="W19" i="1"/>
  <c r="W20" i="1" l="1"/>
  <c r="X21" i="1"/>
  <c r="R20" i="1"/>
  <c r="G25" i="1"/>
  <c r="K29" i="1"/>
  <c r="I25" i="1" l="1"/>
  <c r="G20" i="1"/>
  <c r="G24" i="1"/>
  <c r="G29" i="1"/>
  <c r="G31" i="1"/>
  <c r="G34" i="1"/>
  <c r="G42" i="1"/>
  <c r="H34" i="1"/>
  <c r="H31" i="1"/>
  <c r="X32" i="1"/>
  <c r="U32" i="1"/>
  <c r="I32" i="1"/>
  <c r="X30" i="1"/>
  <c r="X29" i="1" s="1"/>
  <c r="U30" i="1"/>
  <c r="U29" i="1" s="1"/>
  <c r="I30" i="1"/>
  <c r="I29" i="1" s="1"/>
  <c r="W29" i="1"/>
  <c r="T29" i="1"/>
  <c r="S29" i="1"/>
  <c r="R29" i="1"/>
  <c r="Q29" i="1"/>
  <c r="P29" i="1"/>
  <c r="O29" i="1"/>
  <c r="N29" i="1"/>
  <c r="M29" i="1"/>
  <c r="L29" i="1"/>
  <c r="J29" i="1"/>
  <c r="H29" i="1"/>
  <c r="V29" i="1" l="1"/>
  <c r="I50" i="1" l="1"/>
  <c r="I49" i="1"/>
  <c r="I48" i="1"/>
  <c r="I46" i="1"/>
  <c r="I45" i="1"/>
  <c r="I44" i="1"/>
  <c r="I43" i="1"/>
  <c r="I39" i="1"/>
  <c r="I38" i="1"/>
  <c r="I37" i="1"/>
  <c r="I36" i="1"/>
  <c r="I35" i="1"/>
  <c r="I34" i="1" s="1"/>
  <c r="I33" i="1"/>
  <c r="I31" i="1" s="1"/>
  <c r="I28" i="1"/>
  <c r="I27" i="1"/>
  <c r="I26" i="1"/>
  <c r="I24" i="1" s="1"/>
  <c r="I23" i="1"/>
  <c r="I20" i="1" s="1"/>
  <c r="I22" i="1"/>
  <c r="I19" i="1"/>
  <c r="I18" i="1" s="1"/>
  <c r="X26" i="1" l="1"/>
  <c r="U50" i="1"/>
  <c r="U49" i="1"/>
  <c r="U48" i="1"/>
  <c r="U46" i="1"/>
  <c r="U44" i="1"/>
  <c r="U43" i="1"/>
  <c r="U41" i="1"/>
  <c r="U40" i="1"/>
  <c r="U39" i="1" s="1"/>
  <c r="U38" i="1"/>
  <c r="U37" i="1"/>
  <c r="U36" i="1"/>
  <c r="U35" i="1"/>
  <c r="U33" i="1"/>
  <c r="U31" i="1" s="1"/>
  <c r="U28" i="1"/>
  <c r="U27" i="1"/>
  <c r="U26" i="1"/>
  <c r="U18" i="1"/>
  <c r="T24" i="1"/>
  <c r="X38" i="1"/>
  <c r="X37" i="1"/>
  <c r="X36" i="1"/>
  <c r="X33" i="1"/>
  <c r="X31" i="1" s="1"/>
  <c r="W39" i="1"/>
  <c r="W31" i="1"/>
  <c r="W24" i="1"/>
  <c r="V47" i="1"/>
  <c r="V39" i="1"/>
  <c r="V31" i="1"/>
  <c r="W18" i="1"/>
  <c r="X19" i="1"/>
  <c r="X18" i="1" s="1"/>
  <c r="L18" i="1"/>
  <c r="H42" i="1"/>
  <c r="I42" i="1"/>
  <c r="I16" i="1" s="1"/>
  <c r="J42" i="1"/>
  <c r="K42" i="1"/>
  <c r="L42" i="1"/>
  <c r="M42" i="1"/>
  <c r="N42" i="1"/>
  <c r="O42" i="1"/>
  <c r="P42" i="1"/>
  <c r="Q42" i="1"/>
  <c r="R42" i="1"/>
  <c r="S42" i="1"/>
  <c r="T42" i="1"/>
  <c r="H39" i="1"/>
  <c r="J39" i="1"/>
  <c r="K39" i="1"/>
  <c r="L39" i="1"/>
  <c r="M39" i="1"/>
  <c r="N39" i="1"/>
  <c r="O39" i="1"/>
  <c r="P39" i="1"/>
  <c r="Q39" i="1"/>
  <c r="R39" i="1"/>
  <c r="S39" i="1"/>
  <c r="T39" i="1"/>
  <c r="J34" i="1"/>
  <c r="K34" i="1"/>
  <c r="L34" i="1"/>
  <c r="M34" i="1"/>
  <c r="N34" i="1"/>
  <c r="O34" i="1"/>
  <c r="P34" i="1"/>
  <c r="Q34" i="1"/>
  <c r="R34" i="1"/>
  <c r="S34" i="1"/>
  <c r="T34" i="1"/>
  <c r="J31" i="1"/>
  <c r="K31" i="1"/>
  <c r="L31" i="1"/>
  <c r="M31" i="1"/>
  <c r="N31" i="1"/>
  <c r="O31" i="1"/>
  <c r="P31" i="1"/>
  <c r="Q31" i="1"/>
  <c r="R31" i="1"/>
  <c r="S31" i="1"/>
  <c r="T31" i="1"/>
  <c r="H24" i="1"/>
  <c r="J24" i="1"/>
  <c r="K24" i="1"/>
  <c r="L24" i="1"/>
  <c r="M24" i="1"/>
  <c r="N24" i="1"/>
  <c r="O24" i="1"/>
  <c r="P24" i="1"/>
  <c r="Q24" i="1"/>
  <c r="R24" i="1"/>
  <c r="S24" i="1"/>
  <c r="H20" i="1"/>
  <c r="J20" i="1"/>
  <c r="K20" i="1"/>
  <c r="L20" i="1"/>
  <c r="M20" i="1"/>
  <c r="N20" i="1"/>
  <c r="O20" i="1"/>
  <c r="P20" i="1"/>
  <c r="Q20" i="1"/>
  <c r="S20" i="1"/>
  <c r="T20" i="1"/>
  <c r="H18" i="1"/>
  <c r="J18" i="1"/>
  <c r="K18" i="1"/>
  <c r="M18" i="1"/>
  <c r="N18" i="1"/>
  <c r="P18" i="1"/>
  <c r="Q18" i="1"/>
  <c r="S18" i="1"/>
  <c r="T18" i="1"/>
  <c r="G18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G47" i="1"/>
  <c r="H16" i="1" l="1"/>
  <c r="R16" i="1"/>
  <c r="O16" i="1"/>
  <c r="L16" i="1"/>
  <c r="U24" i="1"/>
  <c r="X27" i="1"/>
  <c r="H52" i="1"/>
  <c r="W47" i="1"/>
  <c r="W34" i="1"/>
  <c r="X49" i="1"/>
  <c r="X50" i="1"/>
  <c r="V24" i="1"/>
  <c r="X22" i="1"/>
  <c r="X41" i="1"/>
  <c r="X28" i="1"/>
  <c r="X23" i="1"/>
  <c r="X20" i="1" s="1"/>
  <c r="X45" i="1"/>
  <c r="X44" i="1"/>
  <c r="U42" i="1"/>
  <c r="U34" i="1"/>
  <c r="U47" i="1"/>
  <c r="X46" i="1"/>
  <c r="W42" i="1"/>
  <c r="V42" i="1"/>
  <c r="X43" i="1"/>
  <c r="X40" i="1"/>
  <c r="X35" i="1"/>
  <c r="X34" i="1" s="1"/>
  <c r="U20" i="1"/>
  <c r="T16" i="1"/>
  <c r="M16" i="1"/>
  <c r="P16" i="1"/>
  <c r="Q16" i="1"/>
  <c r="U16" i="1" l="1"/>
  <c r="X47" i="1"/>
  <c r="X24" i="1"/>
  <c r="W16" i="1"/>
  <c r="V16" i="1"/>
  <c r="X39" i="1"/>
  <c r="X42" i="1"/>
  <c r="N16" i="1"/>
  <c r="J16" i="1"/>
  <c r="K16" i="1"/>
  <c r="S16" i="1"/>
  <c r="X16" i="1" l="1"/>
</calcChain>
</file>

<file path=xl/sharedStrings.xml><?xml version="1.0" encoding="utf-8"?>
<sst xmlns="http://schemas.openxmlformats.org/spreadsheetml/2006/main" count="67" uniqueCount="33">
  <si>
    <t>PROGRAMA</t>
  </si>
  <si>
    <t>CAPITULO</t>
  </si>
  <si>
    <t>ANEXO TECNICO/ PROGRAMA CON PRIORIDAD NACIONAL</t>
  </si>
  <si>
    <t>FINANCIAMIENTO CONJUNTO</t>
  </si>
  <si>
    <t>CONVENIDO</t>
  </si>
  <si>
    <t>COMPROMETIDO</t>
  </si>
  <si>
    <t>DEVENGADO</t>
  </si>
  <si>
    <t>EJERCIDO</t>
  </si>
  <si>
    <t>PAGADO</t>
  </si>
  <si>
    <t>SALDO</t>
  </si>
  <si>
    <t>FEDERAL</t>
  </si>
  <si>
    <t>ESTATAL</t>
  </si>
  <si>
    <t>TOTAL</t>
  </si>
  <si>
    <t>Servicios Personales</t>
  </si>
  <si>
    <t>Servicios Generales</t>
  </si>
  <si>
    <t>Bienes Muebles, Inmuebles e Intangibles</t>
  </si>
  <si>
    <t>Materiales y Suministros</t>
  </si>
  <si>
    <t>Inversión Pública</t>
  </si>
  <si>
    <t>SISTEMA NACIONAL DE SEGURIDAD PÚBLICA</t>
  </si>
  <si>
    <t>(PESOS)</t>
  </si>
  <si>
    <t xml:space="preserve">ENTIDAD FEDERATIVA:CHIHUAHUA </t>
  </si>
  <si>
    <t>Seguimiento y Evaluación de los Programas</t>
  </si>
  <si>
    <t>Dignificación del personal de las Instituciones de Seguridad Pública y Procuración de Justicia conforme al Modelo Nacional de Policía y Justicia Cívica</t>
  </si>
  <si>
    <t>Certificación, capacitación y profesionalización de los elementos policiales de las Instituciones de Seguridad Pública conforme al Modelo Nacional de Policía y Justicia Cívica</t>
  </si>
  <si>
    <t>Infraestructura de las Instituciones de seguridad pública e instancias de procuración e impartición de justicia conforme al Modelo Nacional de Policía y Justicia Cívica</t>
  </si>
  <si>
    <t>Prevención de la violencia y del delito conforme al Modelo Nacional de Policía y Justicia Cívica</t>
  </si>
  <si>
    <t>Atención y prevención de la violencia contra las mujeres con perspectiva de género</t>
  </si>
  <si>
    <t>Fortalecimiento del Sistema Penitenciario Nacional y de Ejecución de Medidas para Adolescentes</t>
  </si>
  <si>
    <t xml:space="preserve">Sistema Nacional de Información </t>
  </si>
  <si>
    <t>Sistema de estándares de trabajo y rendición de cuentas</t>
  </si>
  <si>
    <t>AVANCE EN LA APLICACION DE LOS RECURSOS ASIGNADOS A LOS PROGRAMAS DE SEGURIDAD PUBLICA 2024</t>
  </si>
  <si>
    <t>(CIFRAS AL 30/09/2024)</t>
  </si>
  <si>
    <t>TOTALES AL 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</si>
</sst>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8C8C8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2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0" borderId="0" xfId="0" applyFill="1"/>
    <xf numFmtId="0" fontId="0" fillId="2" borderId="0" xfId="0" applyFill="1"/>
    <xf numFmtId="0" fontId="3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vertical="top"/>
    </xf>
    <xf numFmtId="0" fontId="6" fillId="0" borderId="0" xfId="0" applyFont="1" applyFill="1" applyBorder="1"/>
    <xf numFmtId="0" fontId="5" fillId="0" borderId="0" xfId="0" applyFont="1" applyFill="1" applyBorder="1" applyAlignment="1">
      <alignment vertical="top"/>
    </xf>
    <xf numFmtId="0" fontId="7" fillId="0" borderId="0" xfId="0" applyFont="1" applyFill="1"/>
    <xf numFmtId="0" fontId="1" fillId="0" borderId="0" xfId="0" applyFont="1" applyFill="1"/>
    <xf numFmtId="8" fontId="9" fillId="3" borderId="2" xfId="1" applyNumberFormat="1" applyFont="1" applyFill="1" applyBorder="1" applyAlignment="1">
      <alignment vertical="center" wrapText="1"/>
    </xf>
    <xf numFmtId="8" fontId="4" fillId="6" borderId="5" xfId="0" applyNumberFormat="1" applyFont="1" applyFill="1" applyBorder="1" applyAlignment="1">
      <alignment horizontal="right" vertical="top" wrapText="1"/>
    </xf>
    <xf numFmtId="0" fontId="0" fillId="5" borderId="7" xfId="0" applyFill="1" applyBorder="1"/>
    <xf numFmtId="0" fontId="0" fillId="5" borderId="2" xfId="0" applyFont="1" applyFill="1" applyBorder="1"/>
    <xf numFmtId="8" fontId="2" fillId="7" borderId="1" xfId="0" applyNumberFormat="1" applyFont="1" applyFill="1" applyBorder="1" applyAlignment="1">
      <alignment vertical="top" wrapText="1"/>
    </xf>
    <xf numFmtId="8" fontId="0" fillId="0" borderId="0" xfId="0" applyNumberFormat="1"/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52"/>
  <sheetViews>
    <sheetView tabSelected="1" topLeftCell="E1" zoomScale="70" zoomScaleNormal="70" workbookViewId="0">
      <selection activeCell="H6" sqref="H6"/>
    </sheetView>
  </sheetViews>
  <sheetFormatPr baseColWidth="10" defaultRowHeight="15" x14ac:dyDescent="0.25"/>
  <cols>
    <col min="6" max="6" width="51.5703125" customWidth="1"/>
    <col min="7" max="7" width="18.140625" bestFit="1" customWidth="1"/>
    <col min="8" max="8" width="16.85546875" bestFit="1" customWidth="1"/>
    <col min="9" max="9" width="18.140625" bestFit="1" customWidth="1"/>
    <col min="10" max="10" width="16" customWidth="1"/>
    <col min="11" max="11" width="17.42578125" customWidth="1"/>
    <col min="12" max="12" width="17.5703125" customWidth="1"/>
    <col min="13" max="14" width="15.7109375" bestFit="1" customWidth="1"/>
    <col min="15" max="15" width="18.85546875" customWidth="1"/>
    <col min="16" max="16" width="15.7109375" customWidth="1"/>
    <col min="17" max="17" width="14.5703125" customWidth="1"/>
    <col min="18" max="18" width="15.7109375" customWidth="1"/>
    <col min="19" max="19" width="17.140625" bestFit="1" customWidth="1"/>
    <col min="20" max="20" width="16.85546875" bestFit="1" customWidth="1"/>
    <col min="21" max="21" width="17.140625" bestFit="1" customWidth="1"/>
    <col min="22" max="22" width="18.5703125" bestFit="1" customWidth="1"/>
    <col min="23" max="23" width="16.85546875" customWidth="1"/>
    <col min="24" max="24" width="18.140625" bestFit="1" customWidth="1"/>
    <col min="25" max="25" width="16.28515625" bestFit="1" customWidth="1"/>
  </cols>
  <sheetData>
    <row r="1" spans="2:25" x14ac:dyDescent="0.25">
      <c r="B1" s="7"/>
      <c r="C1" s="7"/>
      <c r="D1" s="7"/>
      <c r="E1" s="7"/>
      <c r="F1" s="7"/>
      <c r="G1" s="7"/>
      <c r="H1" s="7"/>
    </row>
    <row r="2" spans="2:25" s="2" customFormat="1" x14ac:dyDescent="0.25">
      <c r="B2" s="8"/>
      <c r="C2" s="9"/>
      <c r="D2" s="9"/>
      <c r="E2" s="9"/>
      <c r="F2" s="9"/>
      <c r="G2" s="9"/>
      <c r="H2" s="8"/>
    </row>
    <row r="3" spans="2:25" s="6" customFormat="1" x14ac:dyDescent="0.25">
      <c r="B3" s="10"/>
      <c r="C3" s="11"/>
      <c r="D3" s="11"/>
      <c r="E3" s="11"/>
      <c r="F3" s="11"/>
      <c r="G3" s="11"/>
      <c r="H3" s="10"/>
      <c r="L3" s="12" t="s">
        <v>18</v>
      </c>
      <c r="M3" s="12"/>
      <c r="N3" s="12"/>
      <c r="O3" s="12"/>
      <c r="P3" s="12"/>
      <c r="Q3" s="12"/>
      <c r="R3" s="12"/>
      <c r="S3" s="12"/>
      <c r="T3" s="12"/>
      <c r="U3" s="12"/>
    </row>
    <row r="4" spans="2:25" s="2" customFormat="1" x14ac:dyDescent="0.25">
      <c r="B4" s="8"/>
      <c r="C4" s="9"/>
      <c r="D4" s="9"/>
      <c r="E4" s="9"/>
      <c r="F4" s="9"/>
      <c r="G4" s="9"/>
      <c r="H4" s="8"/>
      <c r="L4" s="13" t="s">
        <v>30</v>
      </c>
      <c r="M4" s="13"/>
      <c r="N4" s="13"/>
      <c r="O4" s="13"/>
      <c r="P4" s="13"/>
      <c r="Q4" s="13"/>
      <c r="R4" s="13"/>
      <c r="S4" s="13"/>
      <c r="T4" s="13"/>
      <c r="U4" s="13"/>
    </row>
    <row r="5" spans="2:25" s="2" customFormat="1" x14ac:dyDescent="0.25">
      <c r="B5" s="8"/>
      <c r="C5" s="9"/>
      <c r="D5" s="9"/>
      <c r="E5" s="9"/>
      <c r="F5" s="9"/>
      <c r="G5" s="9"/>
      <c r="H5" s="8"/>
      <c r="L5" s="13" t="s">
        <v>31</v>
      </c>
      <c r="M5" s="13"/>
      <c r="N5" s="13"/>
      <c r="O5" s="13"/>
      <c r="P5" s="13"/>
      <c r="Q5" s="13"/>
      <c r="R5" s="13"/>
      <c r="S5" s="13"/>
      <c r="T5" s="13"/>
      <c r="U5" s="13"/>
    </row>
    <row r="6" spans="2:25" s="2" customFormat="1" x14ac:dyDescent="0.25">
      <c r="B6" s="8"/>
      <c r="C6" s="9"/>
      <c r="D6" s="9"/>
      <c r="E6" s="9"/>
      <c r="F6" s="9"/>
      <c r="G6" s="9"/>
      <c r="H6" s="8"/>
      <c r="L6" s="13" t="s">
        <v>19</v>
      </c>
      <c r="M6" s="13"/>
      <c r="N6" s="13"/>
      <c r="O6" s="13"/>
      <c r="P6" s="13"/>
      <c r="Q6" s="13"/>
      <c r="R6" s="13"/>
      <c r="S6" s="13"/>
      <c r="T6" s="13"/>
      <c r="U6" s="13"/>
    </row>
    <row r="7" spans="2:25" s="2" customFormat="1" x14ac:dyDescent="0.25">
      <c r="B7" s="8"/>
      <c r="C7" s="9"/>
      <c r="D7" s="9"/>
      <c r="E7" s="9"/>
      <c r="F7" s="9"/>
      <c r="G7" s="9"/>
      <c r="H7" s="8"/>
      <c r="L7" s="13" t="s">
        <v>20</v>
      </c>
      <c r="M7" s="13"/>
      <c r="N7" s="13"/>
      <c r="O7" s="13"/>
      <c r="P7" s="13"/>
      <c r="Q7" s="13"/>
      <c r="R7" s="13"/>
      <c r="S7" s="13"/>
      <c r="T7" s="13"/>
      <c r="U7" s="13"/>
    </row>
    <row r="8" spans="2:25" s="2" customFormat="1" x14ac:dyDescent="0.25">
      <c r="B8" s="8"/>
      <c r="C8" s="9"/>
      <c r="D8" s="9"/>
      <c r="E8" s="9"/>
      <c r="F8" s="9"/>
      <c r="G8" s="9"/>
      <c r="H8" s="8"/>
    </row>
    <row r="9" spans="2:25" x14ac:dyDescent="0.25">
      <c r="B9" s="7"/>
      <c r="C9" s="7"/>
      <c r="D9" s="7"/>
      <c r="E9" s="7"/>
      <c r="F9" s="7"/>
      <c r="G9" s="7"/>
      <c r="H9" s="7"/>
    </row>
    <row r="10" spans="2:25" x14ac:dyDescent="0.25">
      <c r="B10" s="7"/>
      <c r="C10" s="7"/>
      <c r="D10" s="7"/>
      <c r="E10" s="7"/>
      <c r="F10" s="7"/>
      <c r="G10" s="7"/>
      <c r="H10" s="7"/>
    </row>
    <row r="11" spans="2:25" x14ac:dyDescent="0.25">
      <c r="B11" s="7"/>
      <c r="C11" s="7"/>
      <c r="D11" s="7"/>
      <c r="E11" s="7"/>
      <c r="F11" s="7"/>
      <c r="G11" s="7"/>
      <c r="H11" s="7"/>
    </row>
    <row r="13" spans="2:25" x14ac:dyDescent="0.25">
      <c r="G13" s="25"/>
      <c r="H13" s="26"/>
      <c r="I13" s="27"/>
      <c r="J13" s="25" t="s">
        <v>3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7"/>
    </row>
    <row r="14" spans="2:25" x14ac:dyDescent="0.25">
      <c r="G14" s="25" t="s">
        <v>4</v>
      </c>
      <c r="H14" s="26"/>
      <c r="I14" s="27"/>
      <c r="J14" s="25" t="s">
        <v>5</v>
      </c>
      <c r="K14" s="26"/>
      <c r="L14" s="27"/>
      <c r="M14" s="25" t="s">
        <v>6</v>
      </c>
      <c r="N14" s="26"/>
      <c r="O14" s="27"/>
      <c r="P14" s="25" t="s">
        <v>7</v>
      </c>
      <c r="Q14" s="26"/>
      <c r="R14" s="27"/>
      <c r="S14" s="25" t="s">
        <v>8</v>
      </c>
      <c r="T14" s="26"/>
      <c r="U14" s="27"/>
      <c r="V14" s="25" t="s">
        <v>9</v>
      </c>
      <c r="W14" s="26"/>
      <c r="X14" s="27"/>
    </row>
    <row r="15" spans="2:25" x14ac:dyDescent="0.25">
      <c r="G15" s="4" t="s">
        <v>10</v>
      </c>
      <c r="H15" s="4" t="s">
        <v>11</v>
      </c>
      <c r="I15" s="4" t="s">
        <v>12</v>
      </c>
      <c r="J15" s="4" t="s">
        <v>10</v>
      </c>
      <c r="K15" s="4" t="s">
        <v>11</v>
      </c>
      <c r="L15" s="4" t="s">
        <v>12</v>
      </c>
      <c r="M15" s="4" t="s">
        <v>10</v>
      </c>
      <c r="N15" s="4" t="s">
        <v>11</v>
      </c>
      <c r="O15" s="4" t="s">
        <v>12</v>
      </c>
      <c r="P15" s="4" t="s">
        <v>10</v>
      </c>
      <c r="Q15" s="4" t="s">
        <v>11</v>
      </c>
      <c r="R15" s="4" t="s">
        <v>12</v>
      </c>
      <c r="S15" s="4" t="s">
        <v>10</v>
      </c>
      <c r="T15" s="4" t="s">
        <v>11</v>
      </c>
      <c r="U15" s="4" t="s">
        <v>12</v>
      </c>
      <c r="V15" s="4" t="s">
        <v>10</v>
      </c>
      <c r="W15" s="4" t="s">
        <v>11</v>
      </c>
      <c r="X15" s="4" t="s">
        <v>12</v>
      </c>
    </row>
    <row r="16" spans="2:25" x14ac:dyDescent="0.25">
      <c r="F16" s="5" t="s">
        <v>32</v>
      </c>
      <c r="G16" s="15">
        <f>G18+G20+G24+G31+G34+G39+G42+G47+G29</f>
        <v>343061561.99720001</v>
      </c>
      <c r="H16" s="15">
        <f>H18+H20+H24+H31+H34+H39+H42+H47+H29</f>
        <v>113210315.45999999</v>
      </c>
      <c r="I16" s="15">
        <f>I18+I20+I24+I31+I34+I39+I42+I47+I29</f>
        <v>456271877.45720005</v>
      </c>
      <c r="J16" s="15">
        <f t="shared" ref="J16:T16" si="0">J18+J20+J24+J31+J34+J39+J42+J47</f>
        <v>81985427.209999993</v>
      </c>
      <c r="K16" s="15">
        <f t="shared" si="0"/>
        <v>4963680.82</v>
      </c>
      <c r="L16" s="15">
        <f>L18+L20+L24+L31+L34+L39+L42+L47</f>
        <v>86949108.029999986</v>
      </c>
      <c r="M16" s="15">
        <f t="shared" si="0"/>
        <v>4315902.87</v>
      </c>
      <c r="N16" s="15">
        <f t="shared" si="0"/>
        <v>5481000</v>
      </c>
      <c r="O16" s="15">
        <f>O18+O20+O24+O31+O34+O39+O42+O47</f>
        <v>9796902.870000001</v>
      </c>
      <c r="P16" s="15">
        <f t="shared" si="0"/>
        <v>0</v>
      </c>
      <c r="Q16" s="15">
        <f t="shared" si="0"/>
        <v>780853.13</v>
      </c>
      <c r="R16" s="15">
        <f>R18+R20+R24+R31+R34+R39+R42+R47</f>
        <v>780853.13</v>
      </c>
      <c r="S16" s="15">
        <f t="shared" si="0"/>
        <v>53717163.229999997</v>
      </c>
      <c r="T16" s="15">
        <f t="shared" si="0"/>
        <v>32165640.34</v>
      </c>
      <c r="U16" s="15">
        <f>U18+U20+U24+U31+U34+U39+U42+U47</f>
        <v>85882803.569999993</v>
      </c>
      <c r="V16" s="15">
        <f>V18+V20+V29+V24+V31+V34+V39+V42+V47</f>
        <v>203043068.68720001</v>
      </c>
      <c r="W16" s="15">
        <f>W18+W20+W24+W31+W34+W39+W42+W47+W29</f>
        <v>62693349.369999997</v>
      </c>
      <c r="X16" s="15">
        <f>X18+X20+X24+X31+X34+X39+X42+X47+X29</f>
        <v>265736418.05719998</v>
      </c>
      <c r="Y16" s="19"/>
    </row>
    <row r="17" spans="4:24" x14ac:dyDescent="0.25">
      <c r="D17" s="1" t="s">
        <v>0</v>
      </c>
      <c r="E17" s="1" t="s">
        <v>1</v>
      </c>
      <c r="F17" s="1" t="s">
        <v>2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4:24" ht="15" customHeight="1" x14ac:dyDescent="0.25">
      <c r="D18" s="28">
        <v>1</v>
      </c>
      <c r="E18" s="21" t="s">
        <v>22</v>
      </c>
      <c r="F18" s="22"/>
      <c r="G18" s="14">
        <f>G19</f>
        <v>48773608.210000001</v>
      </c>
      <c r="H18" s="14">
        <f t="shared" ref="H18:W18" si="1">H19</f>
        <v>0</v>
      </c>
      <c r="I18" s="14">
        <f>I19</f>
        <v>48773608.210000001</v>
      </c>
      <c r="J18" s="14">
        <f t="shared" si="1"/>
        <v>19085175.5</v>
      </c>
      <c r="K18" s="14">
        <f t="shared" si="1"/>
        <v>0</v>
      </c>
      <c r="L18" s="14">
        <f t="shared" si="1"/>
        <v>19085175.5</v>
      </c>
      <c r="M18" s="14">
        <f t="shared" si="1"/>
        <v>0</v>
      </c>
      <c r="N18" s="14">
        <f t="shared" si="1"/>
        <v>0</v>
      </c>
      <c r="O18" s="14">
        <f>O19</f>
        <v>0</v>
      </c>
      <c r="P18" s="14">
        <f t="shared" si="1"/>
        <v>0</v>
      </c>
      <c r="Q18" s="14">
        <f t="shared" si="1"/>
        <v>0</v>
      </c>
      <c r="R18" s="14">
        <f>R19</f>
        <v>0</v>
      </c>
      <c r="S18" s="14">
        <f t="shared" si="1"/>
        <v>0</v>
      </c>
      <c r="T18" s="14">
        <f t="shared" si="1"/>
        <v>0</v>
      </c>
      <c r="U18" s="14">
        <f t="shared" si="1"/>
        <v>0</v>
      </c>
      <c r="V18" s="14">
        <f>V19</f>
        <v>29688432.710000001</v>
      </c>
      <c r="W18" s="14">
        <f t="shared" si="1"/>
        <v>0</v>
      </c>
      <c r="X18" s="14">
        <f>X19</f>
        <v>29688432.710000001</v>
      </c>
    </row>
    <row r="19" spans="4:24" x14ac:dyDescent="0.25">
      <c r="D19" s="30"/>
      <c r="E19" s="16">
        <v>2000</v>
      </c>
      <c r="F19" s="16" t="s">
        <v>16</v>
      </c>
      <c r="G19" s="18">
        <v>48773608.210000001</v>
      </c>
      <c r="H19" s="18">
        <v>0</v>
      </c>
      <c r="I19" s="18">
        <f>G19+H19</f>
        <v>48773608.210000001</v>
      </c>
      <c r="J19" s="18">
        <v>19085175.5</v>
      </c>
      <c r="K19" s="18">
        <v>0</v>
      </c>
      <c r="L19" s="18">
        <f>J19+K19</f>
        <v>19085175.5</v>
      </c>
      <c r="M19" s="18">
        <v>0</v>
      </c>
      <c r="N19" s="18">
        <v>0</v>
      </c>
      <c r="O19" s="18">
        <f>M19+N19</f>
        <v>0</v>
      </c>
      <c r="P19" s="18">
        <v>0</v>
      </c>
      <c r="Q19" s="18">
        <v>0</v>
      </c>
      <c r="R19" s="18">
        <f>P19+Q19</f>
        <v>0</v>
      </c>
      <c r="S19" s="18">
        <v>0</v>
      </c>
      <c r="T19" s="18">
        <v>0</v>
      </c>
      <c r="U19" s="18">
        <f>S19+T19</f>
        <v>0</v>
      </c>
      <c r="V19" s="18">
        <f>G19-J19-M19-P19-S19</f>
        <v>29688432.710000001</v>
      </c>
      <c r="W19" s="18">
        <f>H19-K19-N19-Q19-T19</f>
        <v>0</v>
      </c>
      <c r="X19" s="18">
        <f>V19+W19</f>
        <v>29688432.710000001</v>
      </c>
    </row>
    <row r="20" spans="4:24" ht="15" customHeight="1" x14ac:dyDescent="0.25">
      <c r="D20" s="28">
        <v>2</v>
      </c>
      <c r="E20" s="23" t="s">
        <v>23</v>
      </c>
      <c r="F20" s="24"/>
      <c r="G20" s="14">
        <f>G23+G22+G21</f>
        <v>24314017.949999999</v>
      </c>
      <c r="H20" s="14">
        <f t="shared" ref="H20:T20" si="2">H23+H22+H21</f>
        <v>16716097.539999999</v>
      </c>
      <c r="I20" s="14">
        <f>I23+I22+I21</f>
        <v>41030115.489999995</v>
      </c>
      <c r="J20" s="14">
        <f t="shared" si="2"/>
        <v>7538000</v>
      </c>
      <c r="K20" s="14">
        <f t="shared" si="2"/>
        <v>660000</v>
      </c>
      <c r="L20" s="14">
        <f t="shared" si="2"/>
        <v>8198000</v>
      </c>
      <c r="M20" s="14">
        <f t="shared" si="2"/>
        <v>0</v>
      </c>
      <c r="N20" s="14">
        <f t="shared" si="2"/>
        <v>0</v>
      </c>
      <c r="O20" s="14">
        <f t="shared" si="2"/>
        <v>0</v>
      </c>
      <c r="P20" s="14">
        <f t="shared" si="2"/>
        <v>0</v>
      </c>
      <c r="Q20" s="14">
        <f t="shared" si="2"/>
        <v>253380.78</v>
      </c>
      <c r="R20" s="14">
        <f>R23+R22+R21</f>
        <v>253380.78</v>
      </c>
      <c r="S20" s="14">
        <f t="shared" si="2"/>
        <v>7538000</v>
      </c>
      <c r="T20" s="14">
        <f t="shared" si="2"/>
        <v>9863722.5299999993</v>
      </c>
      <c r="U20" s="14">
        <f>U23+U22+U21</f>
        <v>17401722.530000001</v>
      </c>
      <c r="V20" s="14">
        <f>V23+V22+V21</f>
        <v>9238017.9499999993</v>
      </c>
      <c r="W20" s="14">
        <f>W23+W22+W21</f>
        <v>5938994.2300000004</v>
      </c>
      <c r="X20" s="14">
        <f>X23+X22+X21</f>
        <v>15177012.18</v>
      </c>
    </row>
    <row r="21" spans="4:24" x14ac:dyDescent="0.25">
      <c r="D21" s="30"/>
      <c r="E21" s="16">
        <v>1000</v>
      </c>
      <c r="F21" s="16" t="s">
        <v>13</v>
      </c>
      <c r="G21" s="18">
        <v>0</v>
      </c>
      <c r="H21" s="18">
        <v>15396097.539999999</v>
      </c>
      <c r="I21" s="18">
        <f>G21+H21</f>
        <v>15396097.539999999</v>
      </c>
      <c r="J21" s="18">
        <v>0</v>
      </c>
      <c r="K21" s="18">
        <v>0</v>
      </c>
      <c r="L21" s="18">
        <f t="shared" ref="L21:L50" si="3">J21+K21</f>
        <v>0</v>
      </c>
      <c r="M21" s="18">
        <v>0</v>
      </c>
      <c r="N21" s="18">
        <v>0</v>
      </c>
      <c r="O21" s="18">
        <f t="shared" ref="O21:O50" si="4">M21+N21</f>
        <v>0</v>
      </c>
      <c r="P21" s="18">
        <v>0</v>
      </c>
      <c r="Q21" s="18">
        <v>253380.78</v>
      </c>
      <c r="R21" s="18">
        <f t="shared" ref="R21:R50" si="5">P21+Q21</f>
        <v>253380.78</v>
      </c>
      <c r="S21" s="18">
        <v>0</v>
      </c>
      <c r="T21" s="18">
        <v>9203722.5299999993</v>
      </c>
      <c r="U21" s="18">
        <f>S21+T21</f>
        <v>9203722.5299999993</v>
      </c>
      <c r="V21" s="18">
        <f>G21--J21-M21-P21-S21</f>
        <v>0</v>
      </c>
      <c r="W21" s="18">
        <f>H21-K21-N21-Q21-T21</f>
        <v>5938994.2300000004</v>
      </c>
      <c r="X21" s="18">
        <f>V21+W21</f>
        <v>5938994.2300000004</v>
      </c>
    </row>
    <row r="22" spans="4:24" x14ac:dyDescent="0.25">
      <c r="D22" s="30"/>
      <c r="E22" s="16">
        <v>2000</v>
      </c>
      <c r="F22" s="16" t="s">
        <v>16</v>
      </c>
      <c r="G22" s="18">
        <v>9238017.9499999993</v>
      </c>
      <c r="H22" s="18">
        <v>0</v>
      </c>
      <c r="I22" s="18">
        <f t="shared" ref="I22:I50" si="6">G22+H22</f>
        <v>9238017.9499999993</v>
      </c>
      <c r="J22" s="18">
        <v>0</v>
      </c>
      <c r="K22" s="18">
        <v>0</v>
      </c>
      <c r="L22" s="18">
        <f t="shared" si="3"/>
        <v>0</v>
      </c>
      <c r="M22" s="18">
        <v>0</v>
      </c>
      <c r="N22" s="18">
        <v>0</v>
      </c>
      <c r="O22" s="18">
        <f t="shared" si="4"/>
        <v>0</v>
      </c>
      <c r="P22" s="18">
        <v>0</v>
      </c>
      <c r="Q22" s="18">
        <v>0</v>
      </c>
      <c r="R22" s="18">
        <f t="shared" si="5"/>
        <v>0</v>
      </c>
      <c r="S22" s="18">
        <v>0</v>
      </c>
      <c r="T22" s="18">
        <v>0</v>
      </c>
      <c r="U22" s="18">
        <f t="shared" ref="U22:U23" si="7">S22+T22</f>
        <v>0</v>
      </c>
      <c r="V22" s="18">
        <f>G22-J22-M22-P22-S22</f>
        <v>9238017.9499999993</v>
      </c>
      <c r="W22" s="18">
        <f t="shared" ref="W22:W28" si="8">H22-K22-N22-Q22-T22</f>
        <v>0</v>
      </c>
      <c r="X22" s="18">
        <f t="shared" ref="X22:X50" si="9">V22+W22</f>
        <v>9238017.9499999993</v>
      </c>
    </row>
    <row r="23" spans="4:24" x14ac:dyDescent="0.25">
      <c r="D23" s="30"/>
      <c r="E23" s="16">
        <v>3000</v>
      </c>
      <c r="F23" s="17" t="s">
        <v>14</v>
      </c>
      <c r="G23" s="18">
        <v>15076000</v>
      </c>
      <c r="H23" s="18">
        <v>1320000</v>
      </c>
      <c r="I23" s="18">
        <f t="shared" si="6"/>
        <v>16396000</v>
      </c>
      <c r="J23" s="18">
        <v>7538000</v>
      </c>
      <c r="K23" s="18">
        <v>660000</v>
      </c>
      <c r="L23" s="18">
        <f t="shared" si="3"/>
        <v>8198000</v>
      </c>
      <c r="M23" s="18">
        <v>0</v>
      </c>
      <c r="N23" s="18">
        <v>0</v>
      </c>
      <c r="O23" s="18">
        <f t="shared" si="4"/>
        <v>0</v>
      </c>
      <c r="P23" s="18">
        <v>0</v>
      </c>
      <c r="Q23" s="18">
        <v>0</v>
      </c>
      <c r="R23" s="18">
        <f t="shared" si="5"/>
        <v>0</v>
      </c>
      <c r="S23" s="18">
        <v>7538000</v>
      </c>
      <c r="T23" s="18">
        <v>660000</v>
      </c>
      <c r="U23" s="18">
        <f t="shared" si="7"/>
        <v>8198000</v>
      </c>
      <c r="V23" s="18">
        <f>G23-J23-M23-P23-S23</f>
        <v>0</v>
      </c>
      <c r="W23" s="18">
        <f t="shared" si="8"/>
        <v>0</v>
      </c>
      <c r="X23" s="18">
        <f t="shared" si="9"/>
        <v>0</v>
      </c>
    </row>
    <row r="24" spans="4:24" ht="15" customHeight="1" x14ac:dyDescent="0.25">
      <c r="D24" s="28">
        <v>3</v>
      </c>
      <c r="E24" s="21" t="s">
        <v>24</v>
      </c>
      <c r="F24" s="22"/>
      <c r="G24" s="14">
        <f>SUM(G25:G28)</f>
        <v>156543196.2572</v>
      </c>
      <c r="H24" s="14">
        <f t="shared" ref="H24:X24" si="10">SUM(H25:H28)</f>
        <v>16856535.719999999</v>
      </c>
      <c r="I24" s="14">
        <f>SUM(I25:I28)</f>
        <v>173399731.97720003</v>
      </c>
      <c r="J24" s="14">
        <f t="shared" si="10"/>
        <v>29245468.309999999</v>
      </c>
      <c r="K24" s="14">
        <f t="shared" si="10"/>
        <v>3921220.9</v>
      </c>
      <c r="L24" s="14">
        <f t="shared" si="10"/>
        <v>33166689.209999997</v>
      </c>
      <c r="M24" s="14">
        <f t="shared" si="10"/>
        <v>4315902.87</v>
      </c>
      <c r="N24" s="14">
        <f t="shared" si="10"/>
        <v>5481000</v>
      </c>
      <c r="O24" s="14">
        <f t="shared" si="10"/>
        <v>9796902.870000001</v>
      </c>
      <c r="P24" s="14">
        <f t="shared" si="10"/>
        <v>0</v>
      </c>
      <c r="Q24" s="14">
        <f t="shared" si="10"/>
        <v>0</v>
      </c>
      <c r="R24" s="14">
        <f t="shared" si="10"/>
        <v>0</v>
      </c>
      <c r="S24" s="14">
        <f t="shared" si="10"/>
        <v>22588828.740000002</v>
      </c>
      <c r="T24" s="14">
        <f t="shared" si="10"/>
        <v>1001765.82</v>
      </c>
      <c r="U24" s="14">
        <f t="shared" si="10"/>
        <v>23590594.560000002</v>
      </c>
      <c r="V24" s="14">
        <f t="shared" si="10"/>
        <v>100392996.3372</v>
      </c>
      <c r="W24" s="14">
        <f t="shared" si="10"/>
        <v>6452549</v>
      </c>
      <c r="X24" s="14">
        <f t="shared" si="10"/>
        <v>106845545.3372</v>
      </c>
    </row>
    <row r="25" spans="4:24" x14ac:dyDescent="0.25">
      <c r="D25" s="30"/>
      <c r="E25" s="17">
        <v>2000</v>
      </c>
      <c r="F25" s="17" t="s">
        <v>16</v>
      </c>
      <c r="G25" s="18">
        <f>31928742.59-368786.6</f>
        <v>31559955.989999998</v>
      </c>
      <c r="H25" s="18">
        <v>196979.6</v>
      </c>
      <c r="I25" s="18">
        <f>G25+H25</f>
        <v>31756935.59</v>
      </c>
      <c r="J25" s="18">
        <v>652674</v>
      </c>
      <c r="K25" s="18">
        <v>0</v>
      </c>
      <c r="L25" s="18">
        <f t="shared" si="3"/>
        <v>652674</v>
      </c>
      <c r="M25" s="18">
        <v>0</v>
      </c>
      <c r="N25" s="18">
        <v>0</v>
      </c>
      <c r="O25" s="18">
        <f t="shared" si="4"/>
        <v>0</v>
      </c>
      <c r="P25" s="18">
        <v>0</v>
      </c>
      <c r="Q25" s="18">
        <v>0</v>
      </c>
      <c r="R25" s="18">
        <f t="shared" si="5"/>
        <v>0</v>
      </c>
      <c r="S25" s="18">
        <v>14050976.98</v>
      </c>
      <c r="T25" s="18">
        <v>158688</v>
      </c>
      <c r="U25" s="18">
        <f>S25+T25</f>
        <v>14209664.98</v>
      </c>
      <c r="V25" s="18">
        <f>G25-J25-M25-P25-S25</f>
        <v>16856305.009999998</v>
      </c>
      <c r="W25" s="18">
        <f>H25-K25-N25-Q25-T25</f>
        <v>38291.600000000006</v>
      </c>
      <c r="X25" s="18">
        <f>V25+W25</f>
        <v>16894596.609999999</v>
      </c>
    </row>
    <row r="26" spans="4:24" x14ac:dyDescent="0.25">
      <c r="D26" s="30"/>
      <c r="E26" s="17">
        <v>3000</v>
      </c>
      <c r="F26" s="17" t="s">
        <v>14</v>
      </c>
      <c r="G26" s="18">
        <v>14427572.250000004</v>
      </c>
      <c r="H26" s="18">
        <v>7556638.9999999991</v>
      </c>
      <c r="I26" s="18">
        <f t="shared" si="6"/>
        <v>21984211.250000004</v>
      </c>
      <c r="J26" s="18">
        <v>0</v>
      </c>
      <c r="K26" s="18">
        <v>0</v>
      </c>
      <c r="L26" s="18">
        <f t="shared" si="3"/>
        <v>0</v>
      </c>
      <c r="M26" s="18">
        <v>0</v>
      </c>
      <c r="N26" s="18">
        <v>5481000</v>
      </c>
      <c r="O26" s="18">
        <f t="shared" si="4"/>
        <v>5481000</v>
      </c>
      <c r="P26" s="18">
        <v>0</v>
      </c>
      <c r="Q26" s="18">
        <v>0</v>
      </c>
      <c r="R26" s="18">
        <f t="shared" si="5"/>
        <v>0</v>
      </c>
      <c r="S26" s="18">
        <v>0</v>
      </c>
      <c r="T26" s="18">
        <v>0</v>
      </c>
      <c r="U26" s="18">
        <f t="shared" ref="U26:U50" si="11">S26+T26</f>
        <v>0</v>
      </c>
      <c r="V26" s="18">
        <f>G26-J26-M26-P26-S26</f>
        <v>14427572.250000004</v>
      </c>
      <c r="W26" s="18">
        <f t="shared" si="8"/>
        <v>2075638.9999999991</v>
      </c>
      <c r="X26" s="18">
        <f>V26+W26</f>
        <v>16503211.250000004</v>
      </c>
    </row>
    <row r="27" spans="4:24" x14ac:dyDescent="0.25">
      <c r="D27" s="30"/>
      <c r="E27" s="17">
        <v>5000</v>
      </c>
      <c r="F27" s="17" t="s">
        <v>15</v>
      </c>
      <c r="G27" s="18">
        <v>74814675.127200007</v>
      </c>
      <c r="H27" s="18">
        <v>4338618.4000000004</v>
      </c>
      <c r="I27" s="18">
        <f t="shared" si="6"/>
        <v>79153293.527200013</v>
      </c>
      <c r="J27" s="18">
        <v>0</v>
      </c>
      <c r="K27" s="18">
        <v>0</v>
      </c>
      <c r="L27" s="18">
        <f t="shared" si="3"/>
        <v>0</v>
      </c>
      <c r="M27" s="18">
        <v>4315902.87</v>
      </c>
      <c r="N27" s="18">
        <v>0</v>
      </c>
      <c r="O27" s="18">
        <f t="shared" si="4"/>
        <v>4315902.87</v>
      </c>
      <c r="P27" s="18">
        <v>0</v>
      </c>
      <c r="Q27" s="18">
        <v>0</v>
      </c>
      <c r="R27" s="18">
        <f t="shared" si="5"/>
        <v>0</v>
      </c>
      <c r="S27" s="18">
        <v>1389653.18</v>
      </c>
      <c r="T27" s="18">
        <v>0</v>
      </c>
      <c r="U27" s="18">
        <f t="shared" si="11"/>
        <v>1389653.18</v>
      </c>
      <c r="V27" s="18">
        <f>G27-J27-M27-P27-S27</f>
        <v>69109119.077199996</v>
      </c>
      <c r="W27" s="18">
        <f t="shared" si="8"/>
        <v>4338618.4000000004</v>
      </c>
      <c r="X27" s="18">
        <f>V27+W27</f>
        <v>73447737.477200001</v>
      </c>
    </row>
    <row r="28" spans="4:24" x14ac:dyDescent="0.25">
      <c r="D28" s="30"/>
      <c r="E28" s="17">
        <v>6000</v>
      </c>
      <c r="F28" s="17" t="s">
        <v>17</v>
      </c>
      <c r="G28" s="18">
        <v>35740992.890000001</v>
      </c>
      <c r="H28" s="18">
        <v>4764298.72</v>
      </c>
      <c r="I28" s="18">
        <f t="shared" si="6"/>
        <v>40505291.609999999</v>
      </c>
      <c r="J28" s="18">
        <v>28592794.309999999</v>
      </c>
      <c r="K28" s="18">
        <v>3921220.9</v>
      </c>
      <c r="L28" s="18">
        <f t="shared" si="3"/>
        <v>32514015.209999997</v>
      </c>
      <c r="M28" s="18">
        <v>0</v>
      </c>
      <c r="N28" s="18">
        <v>0</v>
      </c>
      <c r="O28" s="18">
        <f t="shared" si="4"/>
        <v>0</v>
      </c>
      <c r="P28" s="18">
        <v>0</v>
      </c>
      <c r="Q28" s="18">
        <v>0</v>
      </c>
      <c r="R28" s="18">
        <f t="shared" si="5"/>
        <v>0</v>
      </c>
      <c r="S28" s="18">
        <v>7148198.5800000001</v>
      </c>
      <c r="T28" s="18">
        <v>843077.82</v>
      </c>
      <c r="U28" s="18">
        <f t="shared" si="11"/>
        <v>7991276.4000000004</v>
      </c>
      <c r="V28" s="18">
        <f>G28-J28-M28-P28-S28</f>
        <v>0</v>
      </c>
      <c r="W28" s="18">
        <f t="shared" si="8"/>
        <v>0</v>
      </c>
      <c r="X28" s="18">
        <f>V28+W28</f>
        <v>0</v>
      </c>
    </row>
    <row r="29" spans="4:24" ht="15" customHeight="1" x14ac:dyDescent="0.25">
      <c r="D29" s="28">
        <v>4</v>
      </c>
      <c r="E29" s="23" t="s">
        <v>29</v>
      </c>
      <c r="F29" s="24"/>
      <c r="G29" s="14">
        <f>G30</f>
        <v>4583774.8</v>
      </c>
      <c r="H29" s="14">
        <f t="shared" ref="H29:X29" si="12">H30</f>
        <v>0</v>
      </c>
      <c r="I29" s="14">
        <f t="shared" si="12"/>
        <v>4583774.8</v>
      </c>
      <c r="J29" s="14">
        <f t="shared" si="12"/>
        <v>0</v>
      </c>
      <c r="K29" s="14">
        <f>K30</f>
        <v>0</v>
      </c>
      <c r="L29" s="14">
        <f t="shared" si="12"/>
        <v>0</v>
      </c>
      <c r="M29" s="14">
        <f t="shared" si="12"/>
        <v>0</v>
      </c>
      <c r="N29" s="14">
        <f t="shared" si="12"/>
        <v>0</v>
      </c>
      <c r="O29" s="14">
        <f t="shared" si="12"/>
        <v>0</v>
      </c>
      <c r="P29" s="14">
        <f t="shared" si="12"/>
        <v>0</v>
      </c>
      <c r="Q29" s="14">
        <f t="shared" si="12"/>
        <v>0</v>
      </c>
      <c r="R29" s="14">
        <f t="shared" si="12"/>
        <v>0</v>
      </c>
      <c r="S29" s="14">
        <f t="shared" si="12"/>
        <v>0</v>
      </c>
      <c r="T29" s="14">
        <f t="shared" si="12"/>
        <v>0</v>
      </c>
      <c r="U29" s="14">
        <f t="shared" si="12"/>
        <v>0</v>
      </c>
      <c r="V29" s="14">
        <f t="shared" si="12"/>
        <v>4583774.8</v>
      </c>
      <c r="W29" s="14">
        <f t="shared" si="12"/>
        <v>0</v>
      </c>
      <c r="X29" s="14">
        <f t="shared" si="12"/>
        <v>4583774.8</v>
      </c>
    </row>
    <row r="30" spans="4:24" x14ac:dyDescent="0.25">
      <c r="D30" s="31"/>
      <c r="E30" s="17">
        <v>5000</v>
      </c>
      <c r="F30" s="17" t="s">
        <v>15</v>
      </c>
      <c r="G30" s="18">
        <v>4583774.8</v>
      </c>
      <c r="H30" s="18">
        <v>0</v>
      </c>
      <c r="I30" s="18">
        <f t="shared" ref="I30" si="13">G30+H30</f>
        <v>4583774.8</v>
      </c>
      <c r="J30" s="18">
        <v>0</v>
      </c>
      <c r="K30" s="18">
        <v>0</v>
      </c>
      <c r="L30" s="18">
        <f t="shared" si="3"/>
        <v>0</v>
      </c>
      <c r="M30" s="18">
        <v>0</v>
      </c>
      <c r="N30" s="18">
        <v>0</v>
      </c>
      <c r="O30" s="18">
        <f t="shared" si="4"/>
        <v>0</v>
      </c>
      <c r="P30" s="18">
        <v>0</v>
      </c>
      <c r="Q30" s="18">
        <v>0</v>
      </c>
      <c r="R30" s="18">
        <f t="shared" si="5"/>
        <v>0</v>
      </c>
      <c r="S30" s="18">
        <v>0</v>
      </c>
      <c r="T30" s="18">
        <v>0</v>
      </c>
      <c r="U30" s="18">
        <f t="shared" ref="U30" si="14">S30+T30</f>
        <v>0</v>
      </c>
      <c r="V30" s="18">
        <f>G30-J30-M30-P30-S30</f>
        <v>4583774.8</v>
      </c>
      <c r="W30" s="18">
        <f>H30-K30-N30-Q30-T30</f>
        <v>0</v>
      </c>
      <c r="X30" s="18">
        <f t="shared" ref="X30" si="15">V30+W30</f>
        <v>4583774.8</v>
      </c>
    </row>
    <row r="31" spans="4:24" ht="15" customHeight="1" x14ac:dyDescent="0.25">
      <c r="D31" s="28">
        <v>5</v>
      </c>
      <c r="E31" s="23" t="s">
        <v>25</v>
      </c>
      <c r="F31" s="24"/>
      <c r="G31" s="14">
        <f>G33+G32</f>
        <v>0</v>
      </c>
      <c r="H31" s="14">
        <f t="shared" ref="H31" si="16">H33+H32</f>
        <v>14533141.439999999</v>
      </c>
      <c r="I31" s="14">
        <f>I33+I32</f>
        <v>14533141.439999999</v>
      </c>
      <c r="J31" s="14">
        <f t="shared" ref="J31:V31" si="17">J33</f>
        <v>0</v>
      </c>
      <c r="K31" s="14">
        <f t="shared" si="17"/>
        <v>0</v>
      </c>
      <c r="L31" s="14">
        <f t="shared" si="17"/>
        <v>0</v>
      </c>
      <c r="M31" s="14">
        <f t="shared" si="17"/>
        <v>0</v>
      </c>
      <c r="N31" s="14">
        <f t="shared" si="17"/>
        <v>0</v>
      </c>
      <c r="O31" s="14">
        <f t="shared" si="17"/>
        <v>0</v>
      </c>
      <c r="P31" s="14">
        <f t="shared" si="17"/>
        <v>0</v>
      </c>
      <c r="Q31" s="14">
        <f t="shared" si="17"/>
        <v>0</v>
      </c>
      <c r="R31" s="14">
        <f t="shared" si="17"/>
        <v>0</v>
      </c>
      <c r="S31" s="14">
        <f t="shared" si="17"/>
        <v>0</v>
      </c>
      <c r="T31" s="14">
        <f t="shared" si="17"/>
        <v>0</v>
      </c>
      <c r="U31" s="14">
        <f t="shared" si="17"/>
        <v>0</v>
      </c>
      <c r="V31" s="14">
        <f t="shared" si="17"/>
        <v>0</v>
      </c>
      <c r="W31" s="14">
        <f>W33+W32</f>
        <v>7407349.6399999997</v>
      </c>
      <c r="X31" s="14">
        <f>X33+X32</f>
        <v>7407349.6399999997</v>
      </c>
    </row>
    <row r="32" spans="4:24" x14ac:dyDescent="0.25">
      <c r="D32" s="28"/>
      <c r="E32" s="17">
        <v>1000</v>
      </c>
      <c r="F32" s="17" t="s">
        <v>13</v>
      </c>
      <c r="G32" s="18">
        <v>0</v>
      </c>
      <c r="H32" s="18">
        <v>11533141.439999999</v>
      </c>
      <c r="I32" s="18">
        <f t="shared" ref="I32" si="18">G32+H32</f>
        <v>11533141.439999999</v>
      </c>
      <c r="J32" s="18">
        <v>0</v>
      </c>
      <c r="K32" s="18">
        <v>0</v>
      </c>
      <c r="L32" s="18">
        <f t="shared" si="3"/>
        <v>0</v>
      </c>
      <c r="M32" s="18">
        <v>0</v>
      </c>
      <c r="N32" s="18">
        <v>0</v>
      </c>
      <c r="O32" s="18">
        <f t="shared" si="4"/>
        <v>0</v>
      </c>
      <c r="P32" s="18">
        <v>0</v>
      </c>
      <c r="Q32" s="18">
        <v>91476.68</v>
      </c>
      <c r="R32" s="18">
        <f t="shared" si="5"/>
        <v>91476.68</v>
      </c>
      <c r="S32" s="18">
        <v>0</v>
      </c>
      <c r="T32" s="18">
        <v>7034315.1200000001</v>
      </c>
      <c r="U32" s="18">
        <f t="shared" ref="U32" si="19">S32+T32</f>
        <v>7034315.1200000001</v>
      </c>
      <c r="V32" s="18">
        <f>G32-J32-M32-P32-S32</f>
        <v>0</v>
      </c>
      <c r="W32" s="18">
        <f>H32-K32-N32-Q32-T32</f>
        <v>4407349.6399999997</v>
      </c>
      <c r="X32" s="18">
        <f t="shared" ref="X32" si="20">V32+W32</f>
        <v>4407349.6399999997</v>
      </c>
    </row>
    <row r="33" spans="4:24" x14ac:dyDescent="0.25">
      <c r="D33" s="30"/>
      <c r="E33" s="17">
        <v>3000</v>
      </c>
      <c r="F33" s="17" t="s">
        <v>14</v>
      </c>
      <c r="G33" s="18">
        <v>0</v>
      </c>
      <c r="H33" s="18">
        <v>3000000</v>
      </c>
      <c r="I33" s="18">
        <f t="shared" si="6"/>
        <v>3000000</v>
      </c>
      <c r="J33" s="18">
        <v>0</v>
      </c>
      <c r="K33" s="18">
        <v>0</v>
      </c>
      <c r="L33" s="18">
        <f t="shared" si="3"/>
        <v>0</v>
      </c>
      <c r="M33" s="18">
        <v>0</v>
      </c>
      <c r="N33" s="18">
        <v>0</v>
      </c>
      <c r="O33" s="18">
        <f t="shared" si="4"/>
        <v>0</v>
      </c>
      <c r="P33" s="18">
        <v>0</v>
      </c>
      <c r="Q33" s="18">
        <v>0</v>
      </c>
      <c r="R33" s="18">
        <f t="shared" si="5"/>
        <v>0</v>
      </c>
      <c r="S33" s="18">
        <v>0</v>
      </c>
      <c r="T33" s="18">
        <v>0</v>
      </c>
      <c r="U33" s="18">
        <f t="shared" si="11"/>
        <v>0</v>
      </c>
      <c r="V33" s="18">
        <f>G33-J33-M33-P33-S33</f>
        <v>0</v>
      </c>
      <c r="W33" s="18">
        <f>H33-K33-N33-Q33-T33</f>
        <v>3000000</v>
      </c>
      <c r="X33" s="18">
        <f t="shared" si="9"/>
        <v>3000000</v>
      </c>
    </row>
    <row r="34" spans="4:24" ht="15" customHeight="1" x14ac:dyDescent="0.25">
      <c r="D34" s="28">
        <v>6</v>
      </c>
      <c r="E34" s="21" t="s">
        <v>26</v>
      </c>
      <c r="F34" s="22"/>
      <c r="G34" s="14">
        <f>SUM(G35:G38)</f>
        <v>30710000</v>
      </c>
      <c r="H34" s="14">
        <f>SUM(H35:H38)</f>
        <v>9425259.7400000002</v>
      </c>
      <c r="I34" s="14">
        <f>SUM(I35:I38)</f>
        <v>40135259.740000002</v>
      </c>
      <c r="J34" s="14">
        <f t="shared" ref="J34:X34" si="21">SUM(J35:J38)</f>
        <v>18057787.800000001</v>
      </c>
      <c r="K34" s="14">
        <f t="shared" si="21"/>
        <v>60000</v>
      </c>
      <c r="L34" s="14">
        <f t="shared" si="21"/>
        <v>18117787.800000001</v>
      </c>
      <c r="M34" s="14">
        <f t="shared" si="21"/>
        <v>0</v>
      </c>
      <c r="N34" s="14">
        <f t="shared" si="21"/>
        <v>0</v>
      </c>
      <c r="O34" s="14">
        <f t="shared" si="21"/>
        <v>0</v>
      </c>
      <c r="P34" s="14">
        <f t="shared" si="21"/>
        <v>0</v>
      </c>
      <c r="Q34" s="14">
        <f t="shared" si="21"/>
        <v>179775.9</v>
      </c>
      <c r="R34" s="14">
        <f t="shared" si="21"/>
        <v>179775.9</v>
      </c>
      <c r="S34" s="14">
        <f t="shared" si="21"/>
        <v>12058525.199999999</v>
      </c>
      <c r="T34" s="14">
        <f t="shared" si="21"/>
        <v>4337804.9000000004</v>
      </c>
      <c r="U34" s="14">
        <f t="shared" si="21"/>
        <v>16396330.1</v>
      </c>
      <c r="V34" s="14">
        <f>SUM(V35:V38)</f>
        <v>593687</v>
      </c>
      <c r="W34" s="14">
        <f t="shared" si="21"/>
        <v>4847678.9399999995</v>
      </c>
      <c r="X34" s="14">
        <f t="shared" si="21"/>
        <v>5441365.9399999995</v>
      </c>
    </row>
    <row r="35" spans="4:24" x14ac:dyDescent="0.25">
      <c r="D35" s="30"/>
      <c r="E35" s="17">
        <v>1000</v>
      </c>
      <c r="F35" s="17" t="s">
        <v>13</v>
      </c>
      <c r="G35" s="18">
        <v>0</v>
      </c>
      <c r="H35" s="18">
        <v>7805523.7400000002</v>
      </c>
      <c r="I35" s="18">
        <f t="shared" si="6"/>
        <v>7805523.7400000002</v>
      </c>
      <c r="J35" s="18">
        <v>0</v>
      </c>
      <c r="K35" s="18">
        <v>0</v>
      </c>
      <c r="L35" s="18">
        <f t="shared" si="3"/>
        <v>0</v>
      </c>
      <c r="M35" s="18">
        <v>0</v>
      </c>
      <c r="N35" s="18">
        <v>0</v>
      </c>
      <c r="O35" s="18">
        <f t="shared" si="4"/>
        <v>0</v>
      </c>
      <c r="P35" s="18">
        <v>0</v>
      </c>
      <c r="Q35" s="18">
        <v>179775.9</v>
      </c>
      <c r="R35" s="18">
        <f t="shared" si="5"/>
        <v>179775.9</v>
      </c>
      <c r="S35" s="18">
        <v>0</v>
      </c>
      <c r="T35" s="18">
        <v>4277804.9000000004</v>
      </c>
      <c r="U35" s="18">
        <f t="shared" si="11"/>
        <v>4277804.9000000004</v>
      </c>
      <c r="V35" s="18">
        <f>G35-J35-M35-P35-S35</f>
        <v>0</v>
      </c>
      <c r="W35" s="18">
        <f>H35-K35-N35-Q35-T35</f>
        <v>3347942.9399999995</v>
      </c>
      <c r="X35" s="18">
        <f t="shared" si="9"/>
        <v>3347942.9399999995</v>
      </c>
    </row>
    <row r="36" spans="4:24" x14ac:dyDescent="0.25">
      <c r="D36" s="30"/>
      <c r="E36" s="17">
        <v>3000</v>
      </c>
      <c r="F36" s="17" t="s">
        <v>14</v>
      </c>
      <c r="G36" s="18">
        <v>120000</v>
      </c>
      <c r="H36" s="18">
        <v>120000</v>
      </c>
      <c r="I36" s="18">
        <f t="shared" si="6"/>
        <v>240000</v>
      </c>
      <c r="J36" s="18">
        <v>60000</v>
      </c>
      <c r="K36" s="18">
        <v>60000</v>
      </c>
      <c r="L36" s="18">
        <f t="shared" si="3"/>
        <v>120000</v>
      </c>
      <c r="M36" s="18">
        <v>0</v>
      </c>
      <c r="N36" s="18">
        <v>0</v>
      </c>
      <c r="O36" s="18">
        <f t="shared" si="4"/>
        <v>0</v>
      </c>
      <c r="P36" s="18">
        <v>0</v>
      </c>
      <c r="Q36" s="18">
        <v>0</v>
      </c>
      <c r="R36" s="18">
        <f t="shared" si="5"/>
        <v>0</v>
      </c>
      <c r="S36" s="18">
        <v>60000</v>
      </c>
      <c r="T36" s="18">
        <v>60000</v>
      </c>
      <c r="U36" s="18">
        <f t="shared" si="11"/>
        <v>120000</v>
      </c>
      <c r="V36" s="18">
        <f t="shared" ref="V36:V38" si="22">G36-J36-M36-P36-S36</f>
        <v>0</v>
      </c>
      <c r="W36" s="18">
        <f t="shared" ref="W36:W38" si="23">H36-K36-N36-Q36-T36</f>
        <v>0</v>
      </c>
      <c r="X36" s="18">
        <f t="shared" si="9"/>
        <v>0</v>
      </c>
    </row>
    <row r="37" spans="4:24" x14ac:dyDescent="0.25">
      <c r="D37" s="30"/>
      <c r="E37" s="17">
        <v>5000</v>
      </c>
      <c r="F37" s="17" t="s">
        <v>15</v>
      </c>
      <c r="G37" s="18">
        <v>590000</v>
      </c>
      <c r="H37" s="18">
        <v>1499736</v>
      </c>
      <c r="I37" s="18">
        <f t="shared" si="6"/>
        <v>2089736</v>
      </c>
      <c r="J37" s="18">
        <v>0</v>
      </c>
      <c r="K37" s="18">
        <v>0</v>
      </c>
      <c r="L37" s="18">
        <f t="shared" si="3"/>
        <v>0</v>
      </c>
      <c r="M37" s="18">
        <v>0</v>
      </c>
      <c r="N37" s="18">
        <v>0</v>
      </c>
      <c r="O37" s="18">
        <f t="shared" si="4"/>
        <v>0</v>
      </c>
      <c r="P37" s="18">
        <v>0</v>
      </c>
      <c r="Q37" s="18">
        <v>0</v>
      </c>
      <c r="R37" s="18">
        <f t="shared" si="5"/>
        <v>0</v>
      </c>
      <c r="S37" s="18">
        <v>0</v>
      </c>
      <c r="T37" s="18">
        <v>0</v>
      </c>
      <c r="U37" s="18">
        <f t="shared" si="11"/>
        <v>0</v>
      </c>
      <c r="V37" s="18">
        <f t="shared" si="22"/>
        <v>590000</v>
      </c>
      <c r="W37" s="18">
        <f t="shared" si="23"/>
        <v>1499736</v>
      </c>
      <c r="X37" s="18">
        <f t="shared" si="9"/>
        <v>2089736</v>
      </c>
    </row>
    <row r="38" spans="4:24" x14ac:dyDescent="0.25">
      <c r="D38" s="30"/>
      <c r="E38" s="17">
        <v>6000</v>
      </c>
      <c r="F38" s="17" t="s">
        <v>17</v>
      </c>
      <c r="G38" s="18">
        <v>30000000</v>
      </c>
      <c r="H38" s="18">
        <v>0</v>
      </c>
      <c r="I38" s="18">
        <f t="shared" si="6"/>
        <v>30000000</v>
      </c>
      <c r="J38" s="18">
        <v>17997787.800000001</v>
      </c>
      <c r="K38" s="18">
        <v>0</v>
      </c>
      <c r="L38" s="18">
        <f t="shared" si="3"/>
        <v>17997787.800000001</v>
      </c>
      <c r="M38" s="18">
        <v>0</v>
      </c>
      <c r="N38" s="18">
        <v>0</v>
      </c>
      <c r="O38" s="18">
        <f t="shared" si="4"/>
        <v>0</v>
      </c>
      <c r="P38" s="18">
        <v>0</v>
      </c>
      <c r="Q38" s="18">
        <v>0</v>
      </c>
      <c r="R38" s="18">
        <f t="shared" si="5"/>
        <v>0</v>
      </c>
      <c r="S38" s="18">
        <v>11998525.199999999</v>
      </c>
      <c r="T38" s="18">
        <v>0</v>
      </c>
      <c r="U38" s="18">
        <f t="shared" si="11"/>
        <v>11998525.199999999</v>
      </c>
      <c r="V38" s="18">
        <f t="shared" si="22"/>
        <v>3687</v>
      </c>
      <c r="W38" s="18">
        <f t="shared" si="23"/>
        <v>0</v>
      </c>
      <c r="X38" s="18">
        <f t="shared" si="9"/>
        <v>3687</v>
      </c>
    </row>
    <row r="39" spans="4:24" ht="15" customHeight="1" x14ac:dyDescent="0.25">
      <c r="D39" s="28">
        <v>7</v>
      </c>
      <c r="E39" s="21" t="s">
        <v>27</v>
      </c>
      <c r="F39" s="22"/>
      <c r="G39" s="14">
        <f>SUM(G40:G41)</f>
        <v>21208657.66</v>
      </c>
      <c r="H39" s="14">
        <f t="shared" ref="H39:X39" si="24">SUM(H40:H41)</f>
        <v>0</v>
      </c>
      <c r="I39" s="14">
        <f>SUM(I40:I41)</f>
        <v>21208657.66</v>
      </c>
      <c r="J39" s="14">
        <f t="shared" si="24"/>
        <v>8058995.5999999996</v>
      </c>
      <c r="K39" s="14">
        <f t="shared" si="24"/>
        <v>0</v>
      </c>
      <c r="L39" s="14">
        <f t="shared" si="24"/>
        <v>8058995.5999999996</v>
      </c>
      <c r="M39" s="14">
        <f t="shared" si="24"/>
        <v>0</v>
      </c>
      <c r="N39" s="14">
        <f t="shared" si="24"/>
        <v>0</v>
      </c>
      <c r="O39" s="14">
        <f t="shared" si="24"/>
        <v>0</v>
      </c>
      <c r="P39" s="14">
        <f t="shared" si="24"/>
        <v>0</v>
      </c>
      <c r="Q39" s="14">
        <f t="shared" si="24"/>
        <v>0</v>
      </c>
      <c r="R39" s="14">
        <f t="shared" si="24"/>
        <v>0</v>
      </c>
      <c r="S39" s="14">
        <f t="shared" si="24"/>
        <v>11497916.17</v>
      </c>
      <c r="T39" s="14">
        <f t="shared" si="24"/>
        <v>0</v>
      </c>
      <c r="U39" s="14">
        <f t="shared" si="24"/>
        <v>11497916.17</v>
      </c>
      <c r="V39" s="14">
        <f t="shared" si="24"/>
        <v>1651745.8900000025</v>
      </c>
      <c r="W39" s="14">
        <f t="shared" si="24"/>
        <v>0</v>
      </c>
      <c r="X39" s="14">
        <f t="shared" si="24"/>
        <v>1651745.8900000025</v>
      </c>
    </row>
    <row r="40" spans="4:24" x14ac:dyDescent="0.25">
      <c r="D40" s="29"/>
      <c r="E40" s="17">
        <v>2000</v>
      </c>
      <c r="F40" s="17" t="s">
        <v>16</v>
      </c>
      <c r="G40" s="18">
        <v>17990448.600000001</v>
      </c>
      <c r="H40" s="18">
        <v>0</v>
      </c>
      <c r="I40" s="18">
        <f>G40+H40</f>
        <v>17990448.600000001</v>
      </c>
      <c r="J40" s="18">
        <v>8058995.5999999996</v>
      </c>
      <c r="K40" s="18">
        <v>0</v>
      </c>
      <c r="L40" s="18">
        <f t="shared" si="3"/>
        <v>8058995.5999999996</v>
      </c>
      <c r="M40" s="18">
        <v>0</v>
      </c>
      <c r="N40" s="18">
        <v>0</v>
      </c>
      <c r="O40" s="18">
        <f t="shared" si="4"/>
        <v>0</v>
      </c>
      <c r="P40" s="18">
        <v>0</v>
      </c>
      <c r="Q40" s="18">
        <v>0</v>
      </c>
      <c r="R40" s="18">
        <f t="shared" si="5"/>
        <v>0</v>
      </c>
      <c r="S40" s="18">
        <v>8288838.8899999997</v>
      </c>
      <c r="T40" s="18">
        <v>0</v>
      </c>
      <c r="U40" s="18">
        <f t="shared" si="11"/>
        <v>8288838.8899999997</v>
      </c>
      <c r="V40" s="18">
        <f>G40-J40-M40-P40-S40</f>
        <v>1642614.1100000022</v>
      </c>
      <c r="W40" s="18">
        <f t="shared" ref="W40:W41" si="25">H40-K40-N40-Q40-T40</f>
        <v>0</v>
      </c>
      <c r="X40" s="18">
        <f t="shared" si="9"/>
        <v>1642614.1100000022</v>
      </c>
    </row>
    <row r="41" spans="4:24" x14ac:dyDescent="0.25">
      <c r="D41" s="20"/>
      <c r="E41" s="17">
        <v>5000</v>
      </c>
      <c r="F41" s="17" t="s">
        <v>15</v>
      </c>
      <c r="G41" s="18">
        <v>3218209.06</v>
      </c>
      <c r="H41" s="18">
        <v>0</v>
      </c>
      <c r="I41" s="18">
        <f>G41+H41</f>
        <v>3218209.06</v>
      </c>
      <c r="J41" s="18">
        <v>0</v>
      </c>
      <c r="K41" s="18">
        <v>0</v>
      </c>
      <c r="L41" s="18">
        <f t="shared" si="3"/>
        <v>0</v>
      </c>
      <c r="M41" s="18">
        <v>0</v>
      </c>
      <c r="N41" s="18">
        <v>0</v>
      </c>
      <c r="O41" s="18">
        <f t="shared" si="4"/>
        <v>0</v>
      </c>
      <c r="P41" s="18">
        <v>0</v>
      </c>
      <c r="Q41" s="18">
        <v>0</v>
      </c>
      <c r="R41" s="18">
        <f t="shared" si="5"/>
        <v>0</v>
      </c>
      <c r="S41" s="18">
        <v>3209077.28</v>
      </c>
      <c r="T41" s="18">
        <v>0</v>
      </c>
      <c r="U41" s="18">
        <f t="shared" si="11"/>
        <v>3209077.28</v>
      </c>
      <c r="V41" s="18">
        <f>G41-J41-M41-P41-S41</f>
        <v>9131.7800000002608</v>
      </c>
      <c r="W41" s="18">
        <f t="shared" si="25"/>
        <v>0</v>
      </c>
      <c r="X41" s="18">
        <f t="shared" si="9"/>
        <v>9131.7800000002608</v>
      </c>
    </row>
    <row r="42" spans="4:24" ht="15" customHeight="1" x14ac:dyDescent="0.25">
      <c r="D42" s="28">
        <v>8</v>
      </c>
      <c r="E42" s="21" t="s">
        <v>28</v>
      </c>
      <c r="F42" s="22"/>
      <c r="G42" s="14">
        <f>SUM(G43:G46)</f>
        <v>55678307.119999997</v>
      </c>
      <c r="H42" s="14">
        <f t="shared" ref="H42:X42" si="26">SUM(H43:H46)</f>
        <v>50427387.009999998</v>
      </c>
      <c r="I42" s="14">
        <f t="shared" si="26"/>
        <v>106105694.13</v>
      </c>
      <c r="J42" s="14">
        <f t="shared" si="26"/>
        <v>0</v>
      </c>
      <c r="K42" s="14">
        <f t="shared" si="26"/>
        <v>322459.92</v>
      </c>
      <c r="L42" s="14">
        <f t="shared" si="26"/>
        <v>322459.92</v>
      </c>
      <c r="M42" s="14">
        <f t="shared" si="26"/>
        <v>0</v>
      </c>
      <c r="N42" s="14">
        <f t="shared" si="26"/>
        <v>0</v>
      </c>
      <c r="O42" s="14">
        <f t="shared" si="26"/>
        <v>0</v>
      </c>
      <c r="P42" s="14">
        <f t="shared" si="26"/>
        <v>0</v>
      </c>
      <c r="Q42" s="14">
        <f t="shared" si="26"/>
        <v>284023.03000000003</v>
      </c>
      <c r="R42" s="14">
        <f t="shared" si="26"/>
        <v>284023.03000000003</v>
      </c>
      <c r="S42" s="14">
        <f t="shared" si="26"/>
        <v>33893.120000000003</v>
      </c>
      <c r="T42" s="14">
        <f t="shared" si="26"/>
        <v>13626279.789999999</v>
      </c>
      <c r="U42" s="14">
        <f t="shared" si="26"/>
        <v>13660172.909999998</v>
      </c>
      <c r="V42" s="14">
        <f t="shared" si="26"/>
        <v>55644414</v>
      </c>
      <c r="W42" s="14">
        <f t="shared" si="26"/>
        <v>36194624.269999996</v>
      </c>
      <c r="X42" s="14">
        <f t="shared" si="26"/>
        <v>91839038.269999981</v>
      </c>
    </row>
    <row r="43" spans="4:24" x14ac:dyDescent="0.25">
      <c r="D43" s="30"/>
      <c r="E43" s="17">
        <v>1000</v>
      </c>
      <c r="F43" s="17" t="s">
        <v>13</v>
      </c>
      <c r="G43" s="18">
        <v>0</v>
      </c>
      <c r="H43" s="18">
        <v>48441792.460000001</v>
      </c>
      <c r="I43" s="18">
        <f t="shared" si="6"/>
        <v>48441792.460000001</v>
      </c>
      <c r="J43" s="18">
        <v>0</v>
      </c>
      <c r="K43" s="18">
        <v>0</v>
      </c>
      <c r="L43" s="18">
        <f t="shared" si="3"/>
        <v>0</v>
      </c>
      <c r="M43" s="18">
        <v>0</v>
      </c>
      <c r="N43" s="18">
        <v>0</v>
      </c>
      <c r="O43" s="18">
        <f t="shared" si="4"/>
        <v>0</v>
      </c>
      <c r="P43" s="18">
        <v>0</v>
      </c>
      <c r="Q43" s="18">
        <v>284023.03000000003</v>
      </c>
      <c r="R43" s="18">
        <f t="shared" si="5"/>
        <v>284023.03000000003</v>
      </c>
      <c r="S43" s="18">
        <v>0</v>
      </c>
      <c r="T43" s="18">
        <v>13102972.52</v>
      </c>
      <c r="U43" s="18">
        <f t="shared" si="11"/>
        <v>13102972.52</v>
      </c>
      <c r="V43" s="18">
        <f>G43-J43-M43-P43-S43</f>
        <v>0</v>
      </c>
      <c r="W43" s="18">
        <f t="shared" ref="W43:W46" si="27">H43-K43-N43-Q43-T43</f>
        <v>35054796.909999996</v>
      </c>
      <c r="X43" s="18">
        <f t="shared" si="9"/>
        <v>35054796.909999996</v>
      </c>
    </row>
    <row r="44" spans="4:24" x14ac:dyDescent="0.25">
      <c r="D44" s="30"/>
      <c r="E44" s="17">
        <v>2000</v>
      </c>
      <c r="F44" s="17" t="s">
        <v>16</v>
      </c>
      <c r="G44" s="18">
        <v>0</v>
      </c>
      <c r="H44" s="18">
        <v>1417764.4699999997</v>
      </c>
      <c r="I44" s="18">
        <f t="shared" si="6"/>
        <v>1417764.4699999997</v>
      </c>
      <c r="J44" s="18">
        <v>0</v>
      </c>
      <c r="K44" s="18">
        <v>295046</v>
      </c>
      <c r="L44" s="18">
        <f t="shared" si="3"/>
        <v>295046</v>
      </c>
      <c r="M44" s="18">
        <v>0</v>
      </c>
      <c r="N44" s="18">
        <v>0</v>
      </c>
      <c r="O44" s="18">
        <f t="shared" si="4"/>
        <v>0</v>
      </c>
      <c r="P44" s="18">
        <v>0</v>
      </c>
      <c r="Q44" s="18">
        <v>0</v>
      </c>
      <c r="R44" s="18">
        <f t="shared" si="5"/>
        <v>0</v>
      </c>
      <c r="S44" s="18">
        <v>0</v>
      </c>
      <c r="T44" s="18">
        <v>295046</v>
      </c>
      <c r="U44" s="18">
        <f t="shared" si="11"/>
        <v>295046</v>
      </c>
      <c r="V44" s="18">
        <f t="shared" ref="V44:V46" si="28">G44-J44-M44-P44-S44</f>
        <v>0</v>
      </c>
      <c r="W44" s="18">
        <f t="shared" si="27"/>
        <v>827672.46999999974</v>
      </c>
      <c r="X44" s="18">
        <f t="shared" si="9"/>
        <v>827672.46999999974</v>
      </c>
    </row>
    <row r="45" spans="4:24" x14ac:dyDescent="0.25">
      <c r="D45" s="30"/>
      <c r="E45" s="17">
        <v>3000</v>
      </c>
      <c r="F45" s="17" t="s">
        <v>14</v>
      </c>
      <c r="G45" s="18">
        <v>22227622.300000001</v>
      </c>
      <c r="H45" s="18">
        <v>551836</v>
      </c>
      <c r="I45" s="18">
        <f t="shared" si="6"/>
        <v>22779458.300000001</v>
      </c>
      <c r="J45" s="18">
        <v>0</v>
      </c>
      <c r="K45" s="18">
        <v>27413.919999999998</v>
      </c>
      <c r="L45" s="18">
        <f t="shared" si="3"/>
        <v>27413.919999999998</v>
      </c>
      <c r="M45" s="18">
        <v>0</v>
      </c>
      <c r="N45" s="18">
        <v>0</v>
      </c>
      <c r="O45" s="18">
        <f t="shared" si="4"/>
        <v>0</v>
      </c>
      <c r="P45" s="18">
        <v>0</v>
      </c>
      <c r="Q45" s="18">
        <v>0</v>
      </c>
      <c r="R45" s="18">
        <f t="shared" si="5"/>
        <v>0</v>
      </c>
      <c r="S45" s="18">
        <v>0</v>
      </c>
      <c r="T45" s="18">
        <v>228261.27</v>
      </c>
      <c r="U45" s="18">
        <f>S45+T45</f>
        <v>228261.27</v>
      </c>
      <c r="V45" s="18">
        <f t="shared" si="28"/>
        <v>22227622.300000001</v>
      </c>
      <c r="W45" s="18">
        <f>H45-K45-N45-Q45-T45</f>
        <v>296160.80999999994</v>
      </c>
      <c r="X45" s="18">
        <f t="shared" si="9"/>
        <v>22523783.109999999</v>
      </c>
    </row>
    <row r="46" spans="4:24" x14ac:dyDescent="0.25">
      <c r="D46" s="30"/>
      <c r="E46" s="17">
        <v>5000</v>
      </c>
      <c r="F46" s="17" t="s">
        <v>15</v>
      </c>
      <c r="G46" s="18">
        <v>33450684.819999997</v>
      </c>
      <c r="H46" s="18">
        <v>15994.079999999998</v>
      </c>
      <c r="I46" s="18">
        <f t="shared" si="6"/>
        <v>33466678.899999995</v>
      </c>
      <c r="J46" s="18">
        <v>0</v>
      </c>
      <c r="K46" s="18">
        <v>0</v>
      </c>
      <c r="L46" s="18">
        <f t="shared" si="3"/>
        <v>0</v>
      </c>
      <c r="M46" s="18">
        <v>0</v>
      </c>
      <c r="N46" s="18">
        <v>0</v>
      </c>
      <c r="O46" s="18">
        <f t="shared" si="4"/>
        <v>0</v>
      </c>
      <c r="P46" s="18">
        <v>0</v>
      </c>
      <c r="Q46" s="18">
        <v>0</v>
      </c>
      <c r="R46" s="18">
        <f t="shared" si="5"/>
        <v>0</v>
      </c>
      <c r="S46" s="18">
        <v>33893.120000000003</v>
      </c>
      <c r="T46" s="18">
        <v>0</v>
      </c>
      <c r="U46" s="18">
        <f t="shared" si="11"/>
        <v>33893.120000000003</v>
      </c>
      <c r="V46" s="18">
        <f t="shared" si="28"/>
        <v>33416791.699999996</v>
      </c>
      <c r="W46" s="18">
        <f t="shared" si="27"/>
        <v>15994.079999999998</v>
      </c>
      <c r="X46" s="18">
        <f t="shared" si="9"/>
        <v>33432785.779999994</v>
      </c>
    </row>
    <row r="47" spans="4:24" ht="15" customHeight="1" x14ac:dyDescent="0.25">
      <c r="D47" s="28">
        <v>9</v>
      </c>
      <c r="E47" s="21" t="s">
        <v>21</v>
      </c>
      <c r="F47" s="22"/>
      <c r="G47" s="14">
        <f>G48+G49+G50</f>
        <v>1250000</v>
      </c>
      <c r="H47" s="14">
        <f t="shared" ref="H47:X47" si="29">H48+H49+H50</f>
        <v>5251894.0100000007</v>
      </c>
      <c r="I47" s="14">
        <f t="shared" si="29"/>
        <v>6501894.0100000007</v>
      </c>
      <c r="J47" s="14">
        <f t="shared" si="29"/>
        <v>0</v>
      </c>
      <c r="K47" s="14">
        <f t="shared" si="29"/>
        <v>0</v>
      </c>
      <c r="L47" s="14">
        <f t="shared" si="29"/>
        <v>0</v>
      </c>
      <c r="M47" s="14">
        <f t="shared" si="29"/>
        <v>0</v>
      </c>
      <c r="N47" s="14">
        <f t="shared" si="29"/>
        <v>0</v>
      </c>
      <c r="O47" s="14">
        <f t="shared" si="29"/>
        <v>0</v>
      </c>
      <c r="P47" s="14">
        <f t="shared" si="29"/>
        <v>0</v>
      </c>
      <c r="Q47" s="14">
        <f t="shared" si="29"/>
        <v>63673.42</v>
      </c>
      <c r="R47" s="14">
        <f t="shared" si="29"/>
        <v>63673.42</v>
      </c>
      <c r="S47" s="14">
        <f t="shared" si="29"/>
        <v>0</v>
      </c>
      <c r="T47" s="14">
        <f t="shared" si="29"/>
        <v>3336067.3</v>
      </c>
      <c r="U47" s="14">
        <f t="shared" si="29"/>
        <v>3336067.3</v>
      </c>
      <c r="V47" s="14">
        <f t="shared" si="29"/>
        <v>1250000</v>
      </c>
      <c r="W47" s="14">
        <f t="shared" si="29"/>
        <v>1852153.2900000005</v>
      </c>
      <c r="X47" s="14">
        <f t="shared" si="29"/>
        <v>3102153.2900000005</v>
      </c>
    </row>
    <row r="48" spans="4:24" x14ac:dyDescent="0.25">
      <c r="D48" s="30"/>
      <c r="E48" s="16">
        <v>1000</v>
      </c>
      <c r="F48" s="16" t="s">
        <v>13</v>
      </c>
      <c r="G48" s="18">
        <v>0</v>
      </c>
      <c r="H48" s="18">
        <v>4658553.6500000004</v>
      </c>
      <c r="I48" s="18">
        <f t="shared" si="6"/>
        <v>4658553.6500000004</v>
      </c>
      <c r="J48" s="18">
        <v>0</v>
      </c>
      <c r="K48" s="18">
        <v>0</v>
      </c>
      <c r="L48" s="18">
        <f t="shared" si="3"/>
        <v>0</v>
      </c>
      <c r="M48" s="18">
        <v>0</v>
      </c>
      <c r="N48" s="18">
        <v>0</v>
      </c>
      <c r="O48" s="18">
        <f t="shared" si="4"/>
        <v>0</v>
      </c>
      <c r="P48" s="18">
        <v>0</v>
      </c>
      <c r="Q48" s="18">
        <v>63673.42</v>
      </c>
      <c r="R48" s="18">
        <f t="shared" si="5"/>
        <v>63673.42</v>
      </c>
      <c r="S48" s="18">
        <v>0</v>
      </c>
      <c r="T48" s="18">
        <v>2889467.3</v>
      </c>
      <c r="U48" s="18">
        <f t="shared" si="11"/>
        <v>2889467.3</v>
      </c>
      <c r="V48" s="18">
        <f>G48-J48-M48-P48-S48</f>
        <v>0</v>
      </c>
      <c r="W48" s="18">
        <f>H48-K48-N48-Q48-T48</f>
        <v>1705412.9300000006</v>
      </c>
      <c r="X48" s="18">
        <f>V48+W48</f>
        <v>1705412.9300000006</v>
      </c>
    </row>
    <row r="49" spans="4:24" x14ac:dyDescent="0.25">
      <c r="D49" s="30"/>
      <c r="E49" s="16">
        <v>3000</v>
      </c>
      <c r="F49" s="16" t="s">
        <v>14</v>
      </c>
      <c r="G49" s="18">
        <v>1250000</v>
      </c>
      <c r="H49" s="18">
        <v>0</v>
      </c>
      <c r="I49" s="18">
        <f t="shared" si="6"/>
        <v>1250000</v>
      </c>
      <c r="J49" s="18">
        <v>0</v>
      </c>
      <c r="K49" s="18">
        <v>0</v>
      </c>
      <c r="L49" s="18">
        <f t="shared" si="3"/>
        <v>0</v>
      </c>
      <c r="M49" s="18">
        <v>0</v>
      </c>
      <c r="N49" s="18">
        <v>0</v>
      </c>
      <c r="O49" s="18">
        <f>M49+N49</f>
        <v>0</v>
      </c>
      <c r="P49" s="18">
        <v>0</v>
      </c>
      <c r="Q49" s="18">
        <v>0</v>
      </c>
      <c r="R49" s="18">
        <f t="shared" si="5"/>
        <v>0</v>
      </c>
      <c r="S49" s="18">
        <v>0</v>
      </c>
      <c r="T49" s="18">
        <v>0</v>
      </c>
      <c r="U49" s="18">
        <f t="shared" si="11"/>
        <v>0</v>
      </c>
      <c r="V49" s="18">
        <f t="shared" ref="V49:V50" si="30">G49-J49-M49-P49-S49</f>
        <v>1250000</v>
      </c>
      <c r="W49" s="18">
        <f t="shared" ref="W49:W50" si="31">H49-K49-N49-Q49-T49</f>
        <v>0</v>
      </c>
      <c r="X49" s="18">
        <f t="shared" si="9"/>
        <v>1250000</v>
      </c>
    </row>
    <row r="50" spans="4:24" x14ac:dyDescent="0.25">
      <c r="D50" s="30"/>
      <c r="E50" s="16">
        <v>5000</v>
      </c>
      <c r="F50" s="16" t="s">
        <v>15</v>
      </c>
      <c r="G50" s="18">
        <v>0</v>
      </c>
      <c r="H50" s="18">
        <v>593340.36</v>
      </c>
      <c r="I50" s="18">
        <f t="shared" si="6"/>
        <v>593340.36</v>
      </c>
      <c r="J50" s="18">
        <v>0</v>
      </c>
      <c r="K50" s="18">
        <v>0</v>
      </c>
      <c r="L50" s="18">
        <f t="shared" si="3"/>
        <v>0</v>
      </c>
      <c r="M50" s="18">
        <v>0</v>
      </c>
      <c r="N50" s="18">
        <v>0</v>
      </c>
      <c r="O50" s="18">
        <f t="shared" si="4"/>
        <v>0</v>
      </c>
      <c r="P50" s="18">
        <v>0</v>
      </c>
      <c r="Q50" s="18">
        <v>0</v>
      </c>
      <c r="R50" s="18">
        <f t="shared" si="5"/>
        <v>0</v>
      </c>
      <c r="S50" s="18">
        <v>0</v>
      </c>
      <c r="T50" s="18">
        <v>446600</v>
      </c>
      <c r="U50" s="18">
        <f t="shared" si="11"/>
        <v>446600</v>
      </c>
      <c r="V50" s="18">
        <f t="shared" si="30"/>
        <v>0</v>
      </c>
      <c r="W50" s="18">
        <f t="shared" si="31"/>
        <v>146740.35999999999</v>
      </c>
      <c r="X50" s="18">
        <f t="shared" si="9"/>
        <v>146740.35999999999</v>
      </c>
    </row>
    <row r="52" spans="4:24" x14ac:dyDescent="0.25">
      <c r="G52" s="19">
        <f>343061562-G16</f>
        <v>2.79998779296875E-3</v>
      </c>
      <c r="H52" s="19">
        <f>113210315.46-H16</f>
        <v>0</v>
      </c>
    </row>
  </sheetData>
  <mergeCells count="26">
    <mergeCell ref="D39:D40"/>
    <mergeCell ref="D42:D46"/>
    <mergeCell ref="D47:D50"/>
    <mergeCell ref="D34:D38"/>
    <mergeCell ref="D18:D19"/>
    <mergeCell ref="D20:D23"/>
    <mergeCell ref="D24:D28"/>
    <mergeCell ref="D31:D33"/>
    <mergeCell ref="D29:D30"/>
    <mergeCell ref="G13:I13"/>
    <mergeCell ref="J13:X13"/>
    <mergeCell ref="G14:I14"/>
    <mergeCell ref="J14:L14"/>
    <mergeCell ref="M14:O14"/>
    <mergeCell ref="P14:R14"/>
    <mergeCell ref="S14:U14"/>
    <mergeCell ref="V14:X14"/>
    <mergeCell ref="E24:F24"/>
    <mergeCell ref="E20:F20"/>
    <mergeCell ref="E18:F18"/>
    <mergeCell ref="E29:F29"/>
    <mergeCell ref="E47:F47"/>
    <mergeCell ref="E42:F42"/>
    <mergeCell ref="E39:F39"/>
    <mergeCell ref="E34:F34"/>
    <mergeCell ref="E31:F31"/>
  </mergeCells>
  <pageMargins left="0.7" right="0.7" top="0.75" bottom="0.75" header="0.3" footer="0.3"/>
  <pageSetup scale="28" orientation="landscape" r:id="rId1"/>
  <ignoredErrors>
    <ignoredError sqref="U20 U24:X24 U31:V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Luis Marquez</cp:lastModifiedBy>
  <cp:lastPrinted>2024-10-16T18:51:51Z</cp:lastPrinted>
  <dcterms:created xsi:type="dcterms:W3CDTF">2020-07-21T15:28:49Z</dcterms:created>
  <dcterms:modified xsi:type="dcterms:W3CDTF">2024-10-16T20:15:58Z</dcterms:modified>
</cp:coreProperties>
</file>