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1802002a25\Documents\CACECH 2024\SEVAC\primer trimestre\ejecutivo\"/>
    </mc:Choice>
  </mc:AlternateContent>
  <xr:revisionPtr revIDLastSave="0" documentId="8_{2EB599AD-A803-4A84-A9EA-2A6C2D65C4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4" i="1"/>
  <c r="G29" i="1"/>
  <c r="G31" i="1"/>
  <c r="G34" i="1"/>
  <c r="G39" i="1"/>
  <c r="G42" i="1"/>
  <c r="H34" i="1"/>
  <c r="H31" i="1"/>
  <c r="W32" i="1"/>
  <c r="V32" i="1"/>
  <c r="X32" i="1" s="1"/>
  <c r="U32" i="1"/>
  <c r="I32" i="1"/>
  <c r="W30" i="1"/>
  <c r="V30" i="1"/>
  <c r="X30" i="1" s="1"/>
  <c r="X29" i="1" s="1"/>
  <c r="U30" i="1"/>
  <c r="U29" i="1" s="1"/>
  <c r="I30" i="1"/>
  <c r="I29" i="1" s="1"/>
  <c r="W29" i="1"/>
  <c r="T29" i="1"/>
  <c r="S29" i="1"/>
  <c r="R29" i="1"/>
  <c r="Q29" i="1"/>
  <c r="P29" i="1"/>
  <c r="O29" i="1"/>
  <c r="N29" i="1"/>
  <c r="M29" i="1"/>
  <c r="L29" i="1"/>
  <c r="K29" i="1"/>
  <c r="J29" i="1"/>
  <c r="H29" i="1"/>
  <c r="V29" i="1" l="1"/>
  <c r="I50" i="1" l="1"/>
  <c r="I49" i="1"/>
  <c r="I48" i="1"/>
  <c r="I46" i="1"/>
  <c r="I45" i="1"/>
  <c r="I44" i="1"/>
  <c r="I43" i="1"/>
  <c r="I41" i="1"/>
  <c r="I40" i="1"/>
  <c r="I38" i="1"/>
  <c r="I37" i="1"/>
  <c r="I36" i="1"/>
  <c r="I35" i="1"/>
  <c r="I33" i="1"/>
  <c r="I31" i="1" s="1"/>
  <c r="I28" i="1"/>
  <c r="I27" i="1"/>
  <c r="I26" i="1"/>
  <c r="I25" i="1"/>
  <c r="I23" i="1"/>
  <c r="I22" i="1"/>
  <c r="I21" i="1"/>
  <c r="I19" i="1"/>
  <c r="I34" i="1" l="1"/>
  <c r="V21" i="1"/>
  <c r="W21" i="1"/>
  <c r="U22" i="1"/>
  <c r="W28" i="1"/>
  <c r="V28" i="1"/>
  <c r="W27" i="1"/>
  <c r="V27" i="1"/>
  <c r="X27" i="1" s="1"/>
  <c r="W26" i="1"/>
  <c r="V26" i="1"/>
  <c r="W25" i="1"/>
  <c r="V25" i="1"/>
  <c r="X25" i="1" s="1"/>
  <c r="U50" i="1"/>
  <c r="U49" i="1"/>
  <c r="U48" i="1"/>
  <c r="U46" i="1"/>
  <c r="U45" i="1"/>
  <c r="U44" i="1"/>
  <c r="U43" i="1"/>
  <c r="U41" i="1"/>
  <c r="U40" i="1"/>
  <c r="U38" i="1"/>
  <c r="U37" i="1"/>
  <c r="U36" i="1"/>
  <c r="U35" i="1"/>
  <c r="U33" i="1"/>
  <c r="U28" i="1"/>
  <c r="U27" i="1"/>
  <c r="U26" i="1"/>
  <c r="U25" i="1"/>
  <c r="U23" i="1"/>
  <c r="U21" i="1"/>
  <c r="U19" i="1"/>
  <c r="U18" i="1" s="1"/>
  <c r="T24" i="1"/>
  <c r="W50" i="1"/>
  <c r="W49" i="1"/>
  <c r="W48" i="1"/>
  <c r="W46" i="1"/>
  <c r="W45" i="1"/>
  <c r="W44" i="1"/>
  <c r="W43" i="1"/>
  <c r="W41" i="1"/>
  <c r="W40" i="1"/>
  <c r="W39" i="1" s="1"/>
  <c r="W38" i="1"/>
  <c r="W37" i="1"/>
  <c r="W36" i="1"/>
  <c r="W35" i="1"/>
  <c r="W33" i="1"/>
  <c r="W31" i="1" s="1"/>
  <c r="W23" i="1"/>
  <c r="W22" i="1"/>
  <c r="V50" i="1"/>
  <c r="V49" i="1"/>
  <c r="V48" i="1"/>
  <c r="V46" i="1"/>
  <c r="V45" i="1"/>
  <c r="V44" i="1"/>
  <c r="V43" i="1"/>
  <c r="V41" i="1"/>
  <c r="V40" i="1"/>
  <c r="V39" i="1" s="1"/>
  <c r="V38" i="1"/>
  <c r="V37" i="1"/>
  <c r="X37" i="1" s="1"/>
  <c r="V36" i="1"/>
  <c r="X36" i="1" s="1"/>
  <c r="V35" i="1"/>
  <c r="V33" i="1"/>
  <c r="V23" i="1"/>
  <c r="V22" i="1"/>
  <c r="W19" i="1"/>
  <c r="W18" i="1" s="1"/>
  <c r="V19" i="1"/>
  <c r="R19" i="1"/>
  <c r="R18" i="1" s="1"/>
  <c r="O19" i="1"/>
  <c r="O18" i="1" s="1"/>
  <c r="L19" i="1"/>
  <c r="L18" i="1" s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J34" i="1"/>
  <c r="K34" i="1"/>
  <c r="L34" i="1"/>
  <c r="M34" i="1"/>
  <c r="N34" i="1"/>
  <c r="O34" i="1"/>
  <c r="P34" i="1"/>
  <c r="Q34" i="1"/>
  <c r="R34" i="1"/>
  <c r="S34" i="1"/>
  <c r="T34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H24" i="1"/>
  <c r="I24" i="1"/>
  <c r="J24" i="1"/>
  <c r="K24" i="1"/>
  <c r="L24" i="1"/>
  <c r="M24" i="1"/>
  <c r="N24" i="1"/>
  <c r="O24" i="1"/>
  <c r="P24" i="1"/>
  <c r="Q24" i="1"/>
  <c r="R24" i="1"/>
  <c r="S24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H18" i="1"/>
  <c r="I18" i="1"/>
  <c r="J18" i="1"/>
  <c r="K18" i="1"/>
  <c r="M18" i="1"/>
  <c r="N18" i="1"/>
  <c r="P18" i="1"/>
  <c r="Q18" i="1"/>
  <c r="S18" i="1"/>
  <c r="T18" i="1"/>
  <c r="G18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G47" i="1"/>
  <c r="G16" i="1" l="1"/>
  <c r="G52" i="1" s="1"/>
  <c r="X26" i="1"/>
  <c r="W24" i="1"/>
  <c r="X38" i="1"/>
  <c r="I16" i="1"/>
  <c r="V47" i="1"/>
  <c r="W20" i="1"/>
  <c r="X33" i="1"/>
  <c r="X31" i="1" s="1"/>
  <c r="U24" i="1"/>
  <c r="H16" i="1"/>
  <c r="H52" i="1" s="1"/>
  <c r="X19" i="1"/>
  <c r="X18" i="1" s="1"/>
  <c r="U39" i="1"/>
  <c r="W47" i="1"/>
  <c r="W34" i="1"/>
  <c r="X49" i="1"/>
  <c r="X50" i="1"/>
  <c r="V24" i="1"/>
  <c r="X22" i="1"/>
  <c r="X48" i="1"/>
  <c r="X41" i="1"/>
  <c r="V34" i="1"/>
  <c r="X28" i="1"/>
  <c r="X24" i="1" s="1"/>
  <c r="X23" i="1"/>
  <c r="X21" i="1"/>
  <c r="V18" i="1"/>
  <c r="X45" i="1"/>
  <c r="X44" i="1"/>
  <c r="U42" i="1"/>
  <c r="U34" i="1"/>
  <c r="V20" i="1"/>
  <c r="U47" i="1"/>
  <c r="X46" i="1"/>
  <c r="W42" i="1"/>
  <c r="V42" i="1"/>
  <c r="X43" i="1"/>
  <c r="X40" i="1"/>
  <c r="X35" i="1"/>
  <c r="U20" i="1"/>
  <c r="T16" i="1"/>
  <c r="L16" i="1"/>
  <c r="M16" i="1"/>
  <c r="P16" i="1"/>
  <c r="Q16" i="1"/>
  <c r="X34" i="1" l="1"/>
  <c r="X47" i="1"/>
  <c r="W16" i="1"/>
  <c r="V16" i="1"/>
  <c r="X20" i="1"/>
  <c r="X39" i="1"/>
  <c r="X42" i="1"/>
  <c r="U16" i="1"/>
  <c r="N16" i="1"/>
  <c r="J16" i="1"/>
  <c r="R16" i="1"/>
  <c r="K16" i="1"/>
  <c r="S16" i="1"/>
  <c r="O16" i="1"/>
  <c r="X16" i="1" l="1"/>
</calcChain>
</file>

<file path=xl/sharedStrings.xml><?xml version="1.0" encoding="utf-8"?>
<sst xmlns="http://schemas.openxmlformats.org/spreadsheetml/2006/main" count="67" uniqueCount="33">
  <si>
    <t>PROGRAMA</t>
  </si>
  <si>
    <t>CAPITULO</t>
  </si>
  <si>
    <t>ANEXO TECNICO/ PROGRAMA CON PRIORIDAD NACIONAL</t>
  </si>
  <si>
    <t>FINANCIAMIENTO CONJUNTO</t>
  </si>
  <si>
    <t>CONVENIDO</t>
  </si>
  <si>
    <t>COMPROMETIDO</t>
  </si>
  <si>
    <t>DEVENGADO</t>
  </si>
  <si>
    <t>EJERCIDO</t>
  </si>
  <si>
    <t>PAGADO</t>
  </si>
  <si>
    <t>SALDO</t>
  </si>
  <si>
    <t>FEDERAL</t>
  </si>
  <si>
    <t>ESTATAL</t>
  </si>
  <si>
    <t>TOTAL</t>
  </si>
  <si>
    <t>Servicios Personales</t>
  </si>
  <si>
    <t>Servicios Generales</t>
  </si>
  <si>
    <t>Bienes Muebles, Inmuebles e Intangibles</t>
  </si>
  <si>
    <t>Materiales y Suministros</t>
  </si>
  <si>
    <t>Inversión Pública</t>
  </si>
  <si>
    <t>SISTEMA NACIONAL DE SEGURIDAD PÚBLICA</t>
  </si>
  <si>
    <t>(PESOS)</t>
  </si>
  <si>
    <t xml:space="preserve">ENTIDAD FEDERATIVA:CHIHUAHUA </t>
  </si>
  <si>
    <t>AVANCE EN LA APLICACION DE LOS RECURSOS ASIGNADOS A LOS PROGRAMAS DE SEGURIDAD PUBLICA 2023</t>
  </si>
  <si>
    <t>Seguimiento y Evaluación de los Programas</t>
  </si>
  <si>
    <t>Dignificación del personal de las Instituciones de Seguridad Pública y Procuración de Justicia conforme al Modelo Nacional de Policía y Justicia Cívica</t>
  </si>
  <si>
    <t>Certificación, capacitación y profesionalización de los elementos policiales de las Instituciones de Seguridad Pública conforme al Modelo Nacional de Policía y Justicia Cívica</t>
  </si>
  <si>
    <t>Infraestructura de las Instituciones de seguridad pública e instancias de procuración e impartición de justicia conforme al Modelo Nacional de Policía y Justicia Cívica</t>
  </si>
  <si>
    <t>Prevención de la violencia y del delito conforme al Modelo Nacional de Policía y Justicia Cívica</t>
  </si>
  <si>
    <t>Atención y prevención de la violencia contra las mujeres con perspectiva de género</t>
  </si>
  <si>
    <t>Fortalecimiento del Sistema Penitenciario Nacional y de Ejecución de Medidas para Adolescentes</t>
  </si>
  <si>
    <t xml:space="preserve">Sistema Nacional de Información </t>
  </si>
  <si>
    <t>(CIFRAS AL 31/12/2023)</t>
  </si>
  <si>
    <t>Sistema de estándares de trabajo y rendición de cuentas</t>
  </si>
  <si>
    <t>TOTALES AL MES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</si>
</sst>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8C8C8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5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0" borderId="0" xfId="0" applyFill="1"/>
    <xf numFmtId="0" fontId="0" fillId="2" borderId="0" xfId="0" applyFill="1"/>
    <xf numFmtId="0" fontId="3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7" fillId="0" borderId="0" xfId="0" applyFont="1" applyFill="1"/>
    <xf numFmtId="0" fontId="1" fillId="0" borderId="0" xfId="0" applyFont="1" applyFill="1"/>
    <xf numFmtId="8" fontId="9" fillId="3" borderId="2" xfId="1" applyNumberFormat="1" applyFont="1" applyFill="1" applyBorder="1" applyAlignment="1">
      <alignment vertical="center" wrapText="1"/>
    </xf>
    <xf numFmtId="8" fontId="4" fillId="6" borderId="5" xfId="0" applyNumberFormat="1" applyFont="1" applyFill="1" applyBorder="1" applyAlignment="1">
      <alignment horizontal="right" vertical="top" wrapText="1"/>
    </xf>
    <xf numFmtId="0" fontId="0" fillId="5" borderId="7" xfId="0" applyFill="1" applyBorder="1"/>
    <xf numFmtId="0" fontId="0" fillId="5" borderId="2" xfId="0" applyFont="1" applyFill="1" applyBorder="1"/>
    <xf numFmtId="0" fontId="0" fillId="3" borderId="10" xfId="0" applyFill="1" applyBorder="1" applyAlignment="1">
      <alignment horizontal="center" vertical="center"/>
    </xf>
    <xf numFmtId="8" fontId="2" fillId="7" borderId="1" xfId="0" applyNumberFormat="1" applyFont="1" applyFill="1" applyBorder="1" applyAlignment="1">
      <alignment vertical="top" wrapText="1"/>
    </xf>
    <xf numFmtId="8" fontId="0" fillId="0" borderId="0" xfId="0" applyNumberFormat="1"/>
    <xf numFmtId="0" fontId="4" fillId="3" borderId="9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52"/>
  <sheetViews>
    <sheetView tabSelected="1" topLeftCell="C16" zoomScale="88" zoomScaleNormal="88" workbookViewId="0">
      <selection activeCell="D10" sqref="D10:X11"/>
    </sheetView>
  </sheetViews>
  <sheetFormatPr baseColWidth="10" defaultRowHeight="15" x14ac:dyDescent="0.25"/>
  <cols>
    <col min="6" max="6" width="51.5703125" customWidth="1"/>
    <col min="7" max="7" width="17.140625" bestFit="1" customWidth="1"/>
    <col min="8" max="8" width="16" bestFit="1" customWidth="1"/>
    <col min="9" max="9" width="17.140625" bestFit="1" customWidth="1"/>
    <col min="10" max="10" width="16" hidden="1" customWidth="1"/>
    <col min="11" max="11" width="17.42578125" hidden="1" customWidth="1"/>
    <col min="12" max="12" width="17.5703125" hidden="1" customWidth="1"/>
    <col min="13" max="13" width="14.42578125" hidden="1" customWidth="1"/>
    <col min="14" max="14" width="12" hidden="1" customWidth="1"/>
    <col min="15" max="15" width="18.85546875" hidden="1" customWidth="1"/>
    <col min="16" max="16" width="15.7109375" hidden="1" customWidth="1"/>
    <col min="17" max="17" width="14.5703125" hidden="1" customWidth="1"/>
    <col min="18" max="18" width="15.7109375" hidden="1" customWidth="1"/>
    <col min="19" max="19" width="17.140625" bestFit="1" customWidth="1"/>
    <col min="20" max="20" width="15.7109375" bestFit="1" customWidth="1"/>
    <col min="21" max="22" width="17.140625" bestFit="1" customWidth="1"/>
    <col min="23" max="23" width="16.85546875" customWidth="1"/>
    <col min="24" max="24" width="17.140625" bestFit="1" customWidth="1"/>
    <col min="25" max="25" width="16.28515625" bestFit="1" customWidth="1"/>
  </cols>
  <sheetData>
    <row r="1" spans="2:25" x14ac:dyDescent="0.25">
      <c r="B1" s="7"/>
      <c r="C1" s="7"/>
      <c r="D1" s="7"/>
      <c r="E1" s="7"/>
      <c r="F1" s="7"/>
      <c r="G1" s="7"/>
      <c r="H1" s="7"/>
    </row>
    <row r="2" spans="2:25" s="2" customFormat="1" x14ac:dyDescent="0.25">
      <c r="B2" s="8"/>
      <c r="C2" s="9"/>
      <c r="D2" s="9"/>
      <c r="E2" s="9"/>
      <c r="F2" s="9"/>
      <c r="G2" s="9"/>
      <c r="H2" s="8"/>
    </row>
    <row r="3" spans="2:25" s="6" customFormat="1" x14ac:dyDescent="0.25">
      <c r="B3" s="10"/>
      <c r="C3" s="11"/>
      <c r="D3" s="11"/>
      <c r="E3" s="11"/>
      <c r="F3" s="11"/>
      <c r="G3" s="11"/>
      <c r="H3" s="10"/>
      <c r="L3" s="12" t="s">
        <v>18</v>
      </c>
      <c r="M3" s="12"/>
      <c r="N3" s="12"/>
      <c r="O3" s="12"/>
      <c r="P3" s="12"/>
      <c r="Q3" s="12"/>
      <c r="R3" s="12"/>
      <c r="S3" s="12"/>
      <c r="T3" s="12"/>
      <c r="U3" s="12"/>
    </row>
    <row r="4" spans="2:25" s="2" customFormat="1" x14ac:dyDescent="0.25">
      <c r="B4" s="8"/>
      <c r="C4" s="9"/>
      <c r="D4" s="9"/>
      <c r="E4" s="9"/>
      <c r="F4" s="9"/>
      <c r="G4" s="9"/>
      <c r="H4" s="8"/>
      <c r="L4" s="13" t="s">
        <v>21</v>
      </c>
      <c r="M4" s="13"/>
      <c r="N4" s="13"/>
      <c r="O4" s="13"/>
      <c r="P4" s="13"/>
      <c r="Q4" s="13"/>
      <c r="R4" s="13"/>
      <c r="S4" s="13"/>
      <c r="T4" s="13"/>
      <c r="U4" s="13"/>
    </row>
    <row r="5" spans="2:25" s="2" customFormat="1" x14ac:dyDescent="0.25">
      <c r="B5" s="8"/>
      <c r="C5" s="9"/>
      <c r="D5" s="9"/>
      <c r="E5" s="9"/>
      <c r="F5" s="9"/>
      <c r="G5" s="9"/>
      <c r="H5" s="8"/>
      <c r="L5" s="13" t="s">
        <v>30</v>
      </c>
      <c r="M5" s="13"/>
      <c r="N5" s="13"/>
      <c r="O5" s="13"/>
      <c r="P5" s="13"/>
      <c r="Q5" s="13"/>
      <c r="R5" s="13"/>
      <c r="S5" s="13"/>
      <c r="T5" s="13"/>
      <c r="U5" s="13"/>
    </row>
    <row r="6" spans="2:25" s="2" customFormat="1" x14ac:dyDescent="0.25">
      <c r="B6" s="8"/>
      <c r="C6" s="9"/>
      <c r="D6" s="9"/>
      <c r="E6" s="9"/>
      <c r="F6" s="9"/>
      <c r="G6" s="9"/>
      <c r="H6" s="8"/>
      <c r="L6" s="13" t="s">
        <v>19</v>
      </c>
      <c r="M6" s="13"/>
      <c r="N6" s="13"/>
      <c r="O6" s="13"/>
      <c r="P6" s="13"/>
      <c r="Q6" s="13"/>
      <c r="R6" s="13"/>
      <c r="S6" s="13"/>
      <c r="T6" s="13"/>
      <c r="U6" s="13"/>
    </row>
    <row r="7" spans="2:25" s="2" customFormat="1" x14ac:dyDescent="0.25">
      <c r="B7" s="8"/>
      <c r="C7" s="9"/>
      <c r="D7" s="9"/>
      <c r="E7" s="9"/>
      <c r="F7" s="9"/>
      <c r="G7" s="9"/>
      <c r="H7" s="8"/>
      <c r="L7" s="13" t="s">
        <v>20</v>
      </c>
      <c r="M7" s="13"/>
      <c r="N7" s="13"/>
      <c r="O7" s="13"/>
      <c r="P7" s="13"/>
      <c r="Q7" s="13"/>
      <c r="R7" s="13"/>
      <c r="S7" s="13"/>
      <c r="T7" s="13"/>
      <c r="U7" s="13"/>
    </row>
    <row r="8" spans="2:25" s="2" customFormat="1" x14ac:dyDescent="0.25">
      <c r="B8" s="8"/>
      <c r="C8" s="9"/>
      <c r="D8" s="9"/>
      <c r="E8" s="9"/>
      <c r="F8" s="9"/>
      <c r="G8" s="9"/>
      <c r="H8" s="8"/>
    </row>
    <row r="9" spans="2:25" x14ac:dyDescent="0.25">
      <c r="B9" s="7"/>
      <c r="C9" s="7"/>
      <c r="D9" s="7"/>
      <c r="E9" s="7"/>
      <c r="F9" s="7"/>
      <c r="G9" s="7"/>
      <c r="H9" s="7"/>
    </row>
    <row r="10" spans="2:25" x14ac:dyDescent="0.25"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2:25" x14ac:dyDescent="0.25"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3" spans="2:25" x14ac:dyDescent="0.25">
      <c r="G13" s="25"/>
      <c r="H13" s="26"/>
      <c r="I13" s="27"/>
      <c r="J13" s="25" t="s">
        <v>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7"/>
    </row>
    <row r="14" spans="2:25" x14ac:dyDescent="0.25">
      <c r="G14" s="25" t="s">
        <v>4</v>
      </c>
      <c r="H14" s="26"/>
      <c r="I14" s="27"/>
      <c r="J14" s="25" t="s">
        <v>5</v>
      </c>
      <c r="K14" s="26"/>
      <c r="L14" s="27"/>
      <c r="M14" s="25" t="s">
        <v>6</v>
      </c>
      <c r="N14" s="26"/>
      <c r="O14" s="27"/>
      <c r="P14" s="25" t="s">
        <v>7</v>
      </c>
      <c r="Q14" s="26"/>
      <c r="R14" s="27"/>
      <c r="S14" s="25" t="s">
        <v>8</v>
      </c>
      <c r="T14" s="26"/>
      <c r="U14" s="27"/>
      <c r="V14" s="25" t="s">
        <v>9</v>
      </c>
      <c r="W14" s="26"/>
      <c r="X14" s="27"/>
    </row>
    <row r="15" spans="2:25" x14ac:dyDescent="0.25">
      <c r="G15" s="4" t="s">
        <v>10</v>
      </c>
      <c r="H15" s="4" t="s">
        <v>11</v>
      </c>
      <c r="I15" s="4" t="s">
        <v>12</v>
      </c>
      <c r="J15" s="4" t="s">
        <v>10</v>
      </c>
      <c r="K15" s="4" t="s">
        <v>11</v>
      </c>
      <c r="L15" s="4" t="s">
        <v>12</v>
      </c>
      <c r="M15" s="4" t="s">
        <v>10</v>
      </c>
      <c r="N15" s="4" t="s">
        <v>11</v>
      </c>
      <c r="O15" s="4" t="s">
        <v>12</v>
      </c>
      <c r="P15" s="4" t="s">
        <v>10</v>
      </c>
      <c r="Q15" s="4" t="s">
        <v>11</v>
      </c>
      <c r="R15" s="4" t="s">
        <v>12</v>
      </c>
      <c r="S15" s="4" t="s">
        <v>10</v>
      </c>
      <c r="T15" s="4" t="s">
        <v>11</v>
      </c>
      <c r="U15" s="4" t="s">
        <v>12</v>
      </c>
      <c r="V15" s="4" t="s">
        <v>10</v>
      </c>
      <c r="W15" s="4" t="s">
        <v>11</v>
      </c>
      <c r="X15" s="4" t="s">
        <v>12</v>
      </c>
    </row>
    <row r="16" spans="2:25" x14ac:dyDescent="0.25">
      <c r="F16" s="5" t="s">
        <v>32</v>
      </c>
      <c r="G16" s="15">
        <f>G18+G20+G24+G31+G34+G39+G42+G47+G29</f>
        <v>343061561.99720007</v>
      </c>
      <c r="H16" s="15">
        <f t="shared" ref="H16:I16" si="0">H18+H20+H24+H31+H34+H39+H42+H47+H29</f>
        <v>113210315.45999999</v>
      </c>
      <c r="I16" s="15">
        <f t="shared" si="0"/>
        <v>456271877.45720005</v>
      </c>
      <c r="J16" s="15">
        <f t="shared" ref="J16:U16" si="1">J18+J20+J24+J31+J34+J39+J42+J47</f>
        <v>0</v>
      </c>
      <c r="K16" s="15">
        <f t="shared" si="1"/>
        <v>0.02</v>
      </c>
      <c r="L16" s="15">
        <f t="shared" si="1"/>
        <v>0</v>
      </c>
      <c r="M16" s="15">
        <f t="shared" si="1"/>
        <v>0</v>
      </c>
      <c r="N16" s="15">
        <f t="shared" si="1"/>
        <v>0</v>
      </c>
      <c r="O16" s="15">
        <f t="shared" si="1"/>
        <v>0</v>
      </c>
      <c r="P16" s="15">
        <f t="shared" si="1"/>
        <v>0</v>
      </c>
      <c r="Q16" s="15">
        <f t="shared" si="1"/>
        <v>0</v>
      </c>
      <c r="R16" s="15">
        <f t="shared" si="1"/>
        <v>0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>V18+V20+V29+V24+V31+V34+V39+V42+V47</f>
        <v>343061561.99720001</v>
      </c>
      <c r="W16" s="15">
        <f>W18+W20+W24+W31+W34+W39+W42+W47+W29</f>
        <v>113210315.45999999</v>
      </c>
      <c r="X16" s="15">
        <f>X18+X20+X24+X31+X34+X39+X42+X47+X29</f>
        <v>456271877.45720005</v>
      </c>
      <c r="Y16" s="20"/>
    </row>
    <row r="17" spans="4:24" x14ac:dyDescent="0.25">
      <c r="D17" s="1" t="s">
        <v>0</v>
      </c>
      <c r="E17" s="1" t="s">
        <v>1</v>
      </c>
      <c r="F17" s="1" t="s">
        <v>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4:24" ht="15" customHeight="1" x14ac:dyDescent="0.25">
      <c r="D18" s="32">
        <v>1</v>
      </c>
      <c r="E18" s="23" t="s">
        <v>23</v>
      </c>
      <c r="F18" s="24"/>
      <c r="G18" s="14">
        <f>G19</f>
        <v>48773608.210000001</v>
      </c>
      <c r="H18" s="14">
        <f t="shared" ref="H18:W18" si="2">H19</f>
        <v>0</v>
      </c>
      <c r="I18" s="14">
        <f t="shared" si="2"/>
        <v>48773608.210000001</v>
      </c>
      <c r="J18" s="14">
        <f t="shared" si="2"/>
        <v>0</v>
      </c>
      <c r="K18" s="14">
        <f t="shared" si="2"/>
        <v>0</v>
      </c>
      <c r="L18" s="14">
        <f t="shared" si="2"/>
        <v>0</v>
      </c>
      <c r="M18" s="14">
        <f t="shared" si="2"/>
        <v>0</v>
      </c>
      <c r="N18" s="14">
        <f t="shared" si="2"/>
        <v>0</v>
      </c>
      <c r="O18" s="14">
        <f t="shared" si="2"/>
        <v>0</v>
      </c>
      <c r="P18" s="14">
        <f t="shared" si="2"/>
        <v>0</v>
      </c>
      <c r="Q18" s="14">
        <f t="shared" si="2"/>
        <v>0</v>
      </c>
      <c r="R18" s="14">
        <f t="shared" si="2"/>
        <v>0</v>
      </c>
      <c r="S18" s="14">
        <f t="shared" si="2"/>
        <v>0</v>
      </c>
      <c r="T18" s="14">
        <f t="shared" si="2"/>
        <v>0</v>
      </c>
      <c r="U18" s="14">
        <f t="shared" si="2"/>
        <v>0</v>
      </c>
      <c r="V18" s="14">
        <f>V19</f>
        <v>48773608.210000001</v>
      </c>
      <c r="W18" s="14">
        <f t="shared" si="2"/>
        <v>0</v>
      </c>
      <c r="X18" s="14">
        <f>X19</f>
        <v>48773608.210000001</v>
      </c>
    </row>
    <row r="19" spans="4:24" x14ac:dyDescent="0.25">
      <c r="D19" s="33"/>
      <c r="E19" s="16">
        <v>2000</v>
      </c>
      <c r="F19" s="16" t="s">
        <v>16</v>
      </c>
      <c r="G19" s="19">
        <v>48773608.210000001</v>
      </c>
      <c r="H19" s="19">
        <v>0</v>
      </c>
      <c r="I19" s="19">
        <f>G19+H19</f>
        <v>48773608.210000001</v>
      </c>
      <c r="J19" s="19">
        <v>0</v>
      </c>
      <c r="K19" s="19">
        <v>0</v>
      </c>
      <c r="L19" s="19">
        <f>J19+K19</f>
        <v>0</v>
      </c>
      <c r="M19" s="19">
        <v>0</v>
      </c>
      <c r="N19" s="19">
        <v>0</v>
      </c>
      <c r="O19" s="19">
        <f>M19+N19</f>
        <v>0</v>
      </c>
      <c r="P19" s="19">
        <v>0</v>
      </c>
      <c r="Q19" s="19">
        <v>0</v>
      </c>
      <c r="R19" s="19">
        <f>P19+Q19</f>
        <v>0</v>
      </c>
      <c r="S19" s="19">
        <v>0</v>
      </c>
      <c r="T19" s="19">
        <v>0</v>
      </c>
      <c r="U19" s="19">
        <f>S19+T19</f>
        <v>0</v>
      </c>
      <c r="V19" s="19">
        <f>G19-S19</f>
        <v>48773608.210000001</v>
      </c>
      <c r="W19" s="19">
        <f>H19-T19</f>
        <v>0</v>
      </c>
      <c r="X19" s="19">
        <f>V19+W19</f>
        <v>48773608.210000001</v>
      </c>
    </row>
    <row r="20" spans="4:24" ht="15" customHeight="1" x14ac:dyDescent="0.25">
      <c r="D20" s="32">
        <v>2</v>
      </c>
      <c r="E20" s="21" t="s">
        <v>24</v>
      </c>
      <c r="F20" s="22"/>
      <c r="G20" s="14">
        <f>G23+G22+G21</f>
        <v>24314017.949999999</v>
      </c>
      <c r="H20" s="14">
        <f t="shared" ref="H20:X20" si="3">H23+H22+H21</f>
        <v>16716097.539999999</v>
      </c>
      <c r="I20" s="14">
        <f t="shared" si="3"/>
        <v>41030115.489999995</v>
      </c>
      <c r="J20" s="14">
        <f t="shared" si="3"/>
        <v>0</v>
      </c>
      <c r="K20" s="14">
        <f t="shared" si="3"/>
        <v>0</v>
      </c>
      <c r="L20" s="14">
        <f t="shared" si="3"/>
        <v>0</v>
      </c>
      <c r="M20" s="14">
        <f t="shared" si="3"/>
        <v>0</v>
      </c>
      <c r="N20" s="14">
        <f t="shared" si="3"/>
        <v>0</v>
      </c>
      <c r="O20" s="14">
        <f t="shared" si="3"/>
        <v>0</v>
      </c>
      <c r="P20" s="14">
        <f t="shared" si="3"/>
        <v>0</v>
      </c>
      <c r="Q20" s="14">
        <f t="shared" si="3"/>
        <v>0</v>
      </c>
      <c r="R20" s="14">
        <f t="shared" si="3"/>
        <v>0</v>
      </c>
      <c r="S20" s="14">
        <f t="shared" si="3"/>
        <v>0</v>
      </c>
      <c r="T20" s="14">
        <f t="shared" si="3"/>
        <v>0</v>
      </c>
      <c r="U20" s="14">
        <f>U23+U22+U21</f>
        <v>0</v>
      </c>
      <c r="V20" s="14">
        <f t="shared" si="3"/>
        <v>24314017.949999999</v>
      </c>
      <c r="W20" s="14">
        <f>W23+W22+W21</f>
        <v>16716097.539999999</v>
      </c>
      <c r="X20" s="14">
        <f t="shared" si="3"/>
        <v>41030115.489999995</v>
      </c>
    </row>
    <row r="21" spans="4:24" x14ac:dyDescent="0.25">
      <c r="D21" s="33"/>
      <c r="E21" s="16">
        <v>1000</v>
      </c>
      <c r="F21" s="16" t="s">
        <v>13</v>
      </c>
      <c r="G21" s="19">
        <v>0</v>
      </c>
      <c r="H21" s="19">
        <v>15396097.539999999</v>
      </c>
      <c r="I21" s="19">
        <f t="shared" ref="I21:I50" si="4">G21+H21</f>
        <v>15396097.539999999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f t="shared" ref="U21:U50" si="5">S21+T21</f>
        <v>0</v>
      </c>
      <c r="V21" s="19">
        <f>G21-S21</f>
        <v>0</v>
      </c>
      <c r="W21" s="19">
        <f>H21-T21</f>
        <v>15396097.539999999</v>
      </c>
      <c r="X21" s="19">
        <f t="shared" ref="X21:X50" si="6">V21+W21</f>
        <v>15396097.539999999</v>
      </c>
    </row>
    <row r="22" spans="4:24" x14ac:dyDescent="0.25">
      <c r="D22" s="33"/>
      <c r="E22" s="16">
        <v>2000</v>
      </c>
      <c r="F22" s="16" t="s">
        <v>16</v>
      </c>
      <c r="G22" s="19">
        <v>9238017.9499999993</v>
      </c>
      <c r="H22" s="19">
        <v>0</v>
      </c>
      <c r="I22" s="19">
        <f t="shared" si="4"/>
        <v>9238017.9499999993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f>S22+T22</f>
        <v>0</v>
      </c>
      <c r="V22" s="19">
        <f t="shared" ref="V22:V50" si="7">G22-S22</f>
        <v>9238017.9499999993</v>
      </c>
      <c r="W22" s="19">
        <f t="shared" ref="W22:W50" si="8">H22-T22</f>
        <v>0</v>
      </c>
      <c r="X22" s="19">
        <f t="shared" si="6"/>
        <v>9238017.9499999993</v>
      </c>
    </row>
    <row r="23" spans="4:24" x14ac:dyDescent="0.25">
      <c r="D23" s="33"/>
      <c r="E23" s="16">
        <v>3000</v>
      </c>
      <c r="F23" s="17" t="s">
        <v>14</v>
      </c>
      <c r="G23" s="19">
        <v>15076000</v>
      </c>
      <c r="H23" s="19">
        <v>1320000</v>
      </c>
      <c r="I23" s="19">
        <f t="shared" si="4"/>
        <v>16396000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f t="shared" si="5"/>
        <v>0</v>
      </c>
      <c r="V23" s="19">
        <f t="shared" si="7"/>
        <v>15076000</v>
      </c>
      <c r="W23" s="19">
        <f t="shared" si="8"/>
        <v>1320000</v>
      </c>
      <c r="X23" s="19">
        <f t="shared" si="6"/>
        <v>16396000</v>
      </c>
    </row>
    <row r="24" spans="4:24" ht="15" customHeight="1" x14ac:dyDescent="0.25">
      <c r="D24" s="32">
        <v>3</v>
      </c>
      <c r="E24" s="23" t="s">
        <v>25</v>
      </c>
      <c r="F24" s="24"/>
      <c r="G24" s="14">
        <f>SUM(G25:G28)</f>
        <v>156911982.85720003</v>
      </c>
      <c r="H24" s="14">
        <f t="shared" ref="H24:X24" si="9">SUM(H25:H28)</f>
        <v>16856535.719999999</v>
      </c>
      <c r="I24" s="14">
        <f t="shared" si="9"/>
        <v>173768518.57720003</v>
      </c>
      <c r="J24" s="14">
        <f t="shared" si="9"/>
        <v>0</v>
      </c>
      <c r="K24" s="14">
        <f t="shared" si="9"/>
        <v>0</v>
      </c>
      <c r="L24" s="14">
        <f t="shared" si="9"/>
        <v>0</v>
      </c>
      <c r="M24" s="14">
        <f t="shared" si="9"/>
        <v>0</v>
      </c>
      <c r="N24" s="14">
        <f t="shared" si="9"/>
        <v>0</v>
      </c>
      <c r="O24" s="14">
        <f t="shared" si="9"/>
        <v>0</v>
      </c>
      <c r="P24" s="14">
        <f t="shared" si="9"/>
        <v>0</v>
      </c>
      <c r="Q24" s="14">
        <f t="shared" si="9"/>
        <v>0</v>
      </c>
      <c r="R24" s="14">
        <f t="shared" si="9"/>
        <v>0</v>
      </c>
      <c r="S24" s="14">
        <f t="shared" si="9"/>
        <v>0</v>
      </c>
      <c r="T24" s="14">
        <f t="shared" si="9"/>
        <v>0</v>
      </c>
      <c r="U24" s="14">
        <f t="shared" si="9"/>
        <v>0</v>
      </c>
      <c r="V24" s="14">
        <f t="shared" si="9"/>
        <v>156911982.85720003</v>
      </c>
      <c r="W24" s="14">
        <f t="shared" si="9"/>
        <v>16856535.719999999</v>
      </c>
      <c r="X24" s="14">
        <f t="shared" si="9"/>
        <v>173768518.57720003</v>
      </c>
    </row>
    <row r="25" spans="4:24" x14ac:dyDescent="0.25">
      <c r="D25" s="33"/>
      <c r="E25" s="17">
        <v>2000</v>
      </c>
      <c r="F25" s="17" t="s">
        <v>16</v>
      </c>
      <c r="G25" s="19">
        <v>31928742.590000004</v>
      </c>
      <c r="H25" s="19">
        <v>196979.6</v>
      </c>
      <c r="I25" s="19">
        <f t="shared" si="4"/>
        <v>32125722.190000005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f t="shared" si="5"/>
        <v>0</v>
      </c>
      <c r="V25" s="19">
        <f t="shared" ref="V25:W28" si="10">G25-S25</f>
        <v>31928742.590000004</v>
      </c>
      <c r="W25" s="19">
        <f t="shared" si="10"/>
        <v>196979.6</v>
      </c>
      <c r="X25" s="19">
        <f>V25+W25</f>
        <v>32125722.190000005</v>
      </c>
    </row>
    <row r="26" spans="4:24" x14ac:dyDescent="0.25">
      <c r="D26" s="33"/>
      <c r="E26" s="17">
        <v>3000</v>
      </c>
      <c r="F26" s="17" t="s">
        <v>14</v>
      </c>
      <c r="G26" s="19">
        <v>14427572.250000004</v>
      </c>
      <c r="H26" s="19">
        <v>7556638.9999999991</v>
      </c>
      <c r="I26" s="19">
        <f t="shared" si="4"/>
        <v>21984211.250000004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f t="shared" si="5"/>
        <v>0</v>
      </c>
      <c r="V26" s="19">
        <f t="shared" si="10"/>
        <v>14427572.250000004</v>
      </c>
      <c r="W26" s="19">
        <f t="shared" si="10"/>
        <v>7556638.9999999991</v>
      </c>
      <c r="X26" s="19">
        <f>V26+W26</f>
        <v>21984211.250000004</v>
      </c>
    </row>
    <row r="27" spans="4:24" x14ac:dyDescent="0.25">
      <c r="D27" s="33"/>
      <c r="E27" s="17">
        <v>5000</v>
      </c>
      <c r="F27" s="17" t="s">
        <v>15</v>
      </c>
      <c r="G27" s="19">
        <v>74814675.127200007</v>
      </c>
      <c r="H27" s="19">
        <v>4338618.4000000004</v>
      </c>
      <c r="I27" s="19">
        <f t="shared" si="4"/>
        <v>79153293.527200013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f t="shared" si="5"/>
        <v>0</v>
      </c>
      <c r="V27" s="19">
        <f t="shared" si="10"/>
        <v>74814675.127200007</v>
      </c>
      <c r="W27" s="19">
        <f t="shared" si="10"/>
        <v>4338618.4000000004</v>
      </c>
      <c r="X27" s="19">
        <f>V27+W27</f>
        <v>79153293.527200013</v>
      </c>
    </row>
    <row r="28" spans="4:24" x14ac:dyDescent="0.25">
      <c r="D28" s="33"/>
      <c r="E28" s="17">
        <v>6000</v>
      </c>
      <c r="F28" s="17" t="s">
        <v>17</v>
      </c>
      <c r="G28" s="19">
        <v>35740992.890000001</v>
      </c>
      <c r="H28" s="19">
        <v>4764298.72</v>
      </c>
      <c r="I28" s="19">
        <f t="shared" si="4"/>
        <v>40505291.609999999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f t="shared" si="5"/>
        <v>0</v>
      </c>
      <c r="V28" s="19">
        <f t="shared" si="10"/>
        <v>35740992.890000001</v>
      </c>
      <c r="W28" s="19">
        <f t="shared" si="10"/>
        <v>4764298.72</v>
      </c>
      <c r="X28" s="19">
        <f>V28+W28</f>
        <v>40505291.609999999</v>
      </c>
    </row>
    <row r="29" spans="4:24" ht="15" customHeight="1" x14ac:dyDescent="0.25">
      <c r="D29" s="32">
        <v>4</v>
      </c>
      <c r="E29" s="21" t="s">
        <v>31</v>
      </c>
      <c r="F29" s="22"/>
      <c r="G29" s="14">
        <f>G30</f>
        <v>4583774.8</v>
      </c>
      <c r="H29" s="14">
        <f t="shared" ref="H29:X29" si="11">H30</f>
        <v>0</v>
      </c>
      <c r="I29" s="14">
        <f t="shared" si="11"/>
        <v>4583774.8</v>
      </c>
      <c r="J29" s="14">
        <f t="shared" si="11"/>
        <v>0</v>
      </c>
      <c r="K29" s="14">
        <f t="shared" si="11"/>
        <v>0.02</v>
      </c>
      <c r="L29" s="14">
        <f t="shared" si="11"/>
        <v>0</v>
      </c>
      <c r="M29" s="14">
        <f t="shared" si="11"/>
        <v>0</v>
      </c>
      <c r="N29" s="14">
        <f t="shared" si="11"/>
        <v>0</v>
      </c>
      <c r="O29" s="14">
        <f t="shared" si="11"/>
        <v>0</v>
      </c>
      <c r="P29" s="14">
        <f t="shared" si="11"/>
        <v>0</v>
      </c>
      <c r="Q29" s="14">
        <f t="shared" si="11"/>
        <v>0</v>
      </c>
      <c r="R29" s="14">
        <f t="shared" si="11"/>
        <v>0</v>
      </c>
      <c r="S29" s="14">
        <f t="shared" si="11"/>
        <v>0</v>
      </c>
      <c r="T29" s="14">
        <f t="shared" si="11"/>
        <v>0</v>
      </c>
      <c r="U29" s="14">
        <f t="shared" si="11"/>
        <v>0</v>
      </c>
      <c r="V29" s="14">
        <f t="shared" si="11"/>
        <v>4583774.8</v>
      </c>
      <c r="W29" s="14">
        <f t="shared" si="11"/>
        <v>0</v>
      </c>
      <c r="X29" s="14">
        <f t="shared" si="11"/>
        <v>4583774.8</v>
      </c>
    </row>
    <row r="30" spans="4:24" x14ac:dyDescent="0.25">
      <c r="D30" s="34"/>
      <c r="E30" s="17">
        <v>5000</v>
      </c>
      <c r="F30" s="17" t="s">
        <v>15</v>
      </c>
      <c r="G30" s="19">
        <v>4583774.8</v>
      </c>
      <c r="H30" s="19">
        <v>0</v>
      </c>
      <c r="I30" s="19">
        <f t="shared" ref="I30" si="12">G30+H30</f>
        <v>4583774.8</v>
      </c>
      <c r="J30" s="19">
        <v>0</v>
      </c>
      <c r="K30" s="19">
        <v>0.02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f t="shared" ref="U30" si="13">S30+T30</f>
        <v>0</v>
      </c>
      <c r="V30" s="19">
        <f t="shared" ref="V30" si="14">G30-S30</f>
        <v>4583774.8</v>
      </c>
      <c r="W30" s="19">
        <f t="shared" ref="W30" si="15">H30-T30</f>
        <v>0</v>
      </c>
      <c r="X30" s="19">
        <f t="shared" ref="X30" si="16">V30+W30</f>
        <v>4583774.8</v>
      </c>
    </row>
    <row r="31" spans="4:24" ht="15" customHeight="1" x14ac:dyDescent="0.25">
      <c r="D31" s="32">
        <v>5</v>
      </c>
      <c r="E31" s="21" t="s">
        <v>26</v>
      </c>
      <c r="F31" s="22"/>
      <c r="G31" s="14">
        <f>G33+G32</f>
        <v>0</v>
      </c>
      <c r="H31" s="14">
        <f t="shared" ref="H31" si="17">H33+H32</f>
        <v>14533141.439999999</v>
      </c>
      <c r="I31" s="14">
        <f>I33+I32</f>
        <v>14533141.439999999</v>
      </c>
      <c r="J31" s="14">
        <f t="shared" ref="J31:V31" si="18">J33</f>
        <v>0</v>
      </c>
      <c r="K31" s="14">
        <f t="shared" si="18"/>
        <v>0.02</v>
      </c>
      <c r="L31" s="14">
        <f t="shared" si="18"/>
        <v>0</v>
      </c>
      <c r="M31" s="14">
        <f t="shared" si="18"/>
        <v>0</v>
      </c>
      <c r="N31" s="14">
        <f t="shared" si="18"/>
        <v>0</v>
      </c>
      <c r="O31" s="14">
        <f t="shared" si="18"/>
        <v>0</v>
      </c>
      <c r="P31" s="14">
        <f t="shared" si="18"/>
        <v>0</v>
      </c>
      <c r="Q31" s="14">
        <f t="shared" si="18"/>
        <v>0</v>
      </c>
      <c r="R31" s="14">
        <f t="shared" si="18"/>
        <v>0</v>
      </c>
      <c r="S31" s="14">
        <f t="shared" si="18"/>
        <v>0</v>
      </c>
      <c r="T31" s="14">
        <f t="shared" si="18"/>
        <v>0</v>
      </c>
      <c r="U31" s="14">
        <f t="shared" si="18"/>
        <v>0</v>
      </c>
      <c r="V31" s="14">
        <f t="shared" si="18"/>
        <v>0</v>
      </c>
      <c r="W31" s="14">
        <f>W33+W32</f>
        <v>14533141.439999999</v>
      </c>
      <c r="X31" s="14">
        <f>X33+X32</f>
        <v>14533141.439999999</v>
      </c>
    </row>
    <row r="32" spans="4:24" x14ac:dyDescent="0.25">
      <c r="D32" s="32"/>
      <c r="E32" s="17">
        <v>1000</v>
      </c>
      <c r="F32" s="17" t="s">
        <v>13</v>
      </c>
      <c r="G32" s="19">
        <v>0</v>
      </c>
      <c r="H32" s="19">
        <v>11533141.439999999</v>
      </c>
      <c r="I32" s="19">
        <f t="shared" ref="I32" si="19">G32+H32</f>
        <v>11533141.439999999</v>
      </c>
      <c r="J32" s="19">
        <v>0</v>
      </c>
      <c r="K32" s="19">
        <v>0.02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f t="shared" ref="U32" si="20">S32+T32</f>
        <v>0</v>
      </c>
      <c r="V32" s="19">
        <f t="shared" ref="V32" si="21">G32-S32</f>
        <v>0</v>
      </c>
      <c r="W32" s="19">
        <f t="shared" ref="W32" si="22">H32-T32</f>
        <v>11533141.439999999</v>
      </c>
      <c r="X32" s="19">
        <f t="shared" ref="X32" si="23">V32+W32</f>
        <v>11533141.439999999</v>
      </c>
    </row>
    <row r="33" spans="4:24" x14ac:dyDescent="0.25">
      <c r="D33" s="33"/>
      <c r="E33" s="17">
        <v>3000</v>
      </c>
      <c r="F33" s="17" t="s">
        <v>14</v>
      </c>
      <c r="G33" s="19">
        <v>0</v>
      </c>
      <c r="H33" s="19">
        <v>3000000</v>
      </c>
      <c r="I33" s="19">
        <f t="shared" si="4"/>
        <v>3000000</v>
      </c>
      <c r="J33" s="19">
        <v>0</v>
      </c>
      <c r="K33" s="19">
        <v>0.02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f t="shared" si="5"/>
        <v>0</v>
      </c>
      <c r="V33" s="19">
        <f t="shared" si="7"/>
        <v>0</v>
      </c>
      <c r="W33" s="19">
        <f t="shared" si="8"/>
        <v>3000000</v>
      </c>
      <c r="X33" s="19">
        <f t="shared" si="6"/>
        <v>3000000</v>
      </c>
    </row>
    <row r="34" spans="4:24" ht="15" customHeight="1" x14ac:dyDescent="0.25">
      <c r="D34" s="32">
        <v>6</v>
      </c>
      <c r="E34" s="23" t="s">
        <v>27</v>
      </c>
      <c r="F34" s="24"/>
      <c r="G34" s="14">
        <f>SUM(G35:G38)</f>
        <v>30710000</v>
      </c>
      <c r="H34" s="14">
        <f>SUM(H35:H38)</f>
        <v>9425259.7400000002</v>
      </c>
      <c r="I34" s="14">
        <f>SUM(I35:I38)</f>
        <v>40135259.740000002</v>
      </c>
      <c r="J34" s="14">
        <f t="shared" ref="J34:X34" si="24">SUM(J35:J38)</f>
        <v>0</v>
      </c>
      <c r="K34" s="14">
        <f t="shared" si="24"/>
        <v>0</v>
      </c>
      <c r="L34" s="14">
        <f t="shared" si="24"/>
        <v>0</v>
      </c>
      <c r="M34" s="14">
        <f t="shared" si="24"/>
        <v>0</v>
      </c>
      <c r="N34" s="14">
        <f t="shared" si="24"/>
        <v>0</v>
      </c>
      <c r="O34" s="14">
        <f t="shared" si="24"/>
        <v>0</v>
      </c>
      <c r="P34" s="14">
        <f t="shared" si="24"/>
        <v>0</v>
      </c>
      <c r="Q34" s="14">
        <f t="shared" si="24"/>
        <v>0</v>
      </c>
      <c r="R34" s="14">
        <f t="shared" si="24"/>
        <v>0</v>
      </c>
      <c r="S34" s="14">
        <f t="shared" si="24"/>
        <v>0</v>
      </c>
      <c r="T34" s="14">
        <f t="shared" si="24"/>
        <v>0</v>
      </c>
      <c r="U34" s="14">
        <f t="shared" si="24"/>
        <v>0</v>
      </c>
      <c r="V34" s="14">
        <f t="shared" si="24"/>
        <v>30710000</v>
      </c>
      <c r="W34" s="14">
        <f t="shared" si="24"/>
        <v>9425259.7400000002</v>
      </c>
      <c r="X34" s="14">
        <f t="shared" si="24"/>
        <v>40135259.740000002</v>
      </c>
    </row>
    <row r="35" spans="4:24" x14ac:dyDescent="0.25">
      <c r="D35" s="33"/>
      <c r="E35" s="17">
        <v>1000</v>
      </c>
      <c r="F35" s="17" t="s">
        <v>13</v>
      </c>
      <c r="G35" s="19">
        <v>0</v>
      </c>
      <c r="H35" s="19">
        <v>7805523.7400000002</v>
      </c>
      <c r="I35" s="19">
        <f t="shared" si="4"/>
        <v>7805523.7400000002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f t="shared" si="5"/>
        <v>0</v>
      </c>
      <c r="V35" s="19">
        <f t="shared" si="7"/>
        <v>0</v>
      </c>
      <c r="W35" s="19">
        <f t="shared" si="8"/>
        <v>7805523.7400000002</v>
      </c>
      <c r="X35" s="19">
        <f t="shared" si="6"/>
        <v>7805523.7400000002</v>
      </c>
    </row>
    <row r="36" spans="4:24" x14ac:dyDescent="0.25">
      <c r="D36" s="33"/>
      <c r="E36" s="17">
        <v>3000</v>
      </c>
      <c r="F36" s="17" t="s">
        <v>14</v>
      </c>
      <c r="G36" s="19">
        <v>120000</v>
      </c>
      <c r="H36" s="19">
        <v>120000</v>
      </c>
      <c r="I36" s="19">
        <f t="shared" si="4"/>
        <v>240000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f t="shared" si="5"/>
        <v>0</v>
      </c>
      <c r="V36" s="19">
        <f t="shared" si="7"/>
        <v>120000</v>
      </c>
      <c r="W36" s="19">
        <f t="shared" si="8"/>
        <v>120000</v>
      </c>
      <c r="X36" s="19">
        <f t="shared" si="6"/>
        <v>240000</v>
      </c>
    </row>
    <row r="37" spans="4:24" x14ac:dyDescent="0.25">
      <c r="D37" s="33"/>
      <c r="E37" s="17">
        <v>5000</v>
      </c>
      <c r="F37" s="17" t="s">
        <v>15</v>
      </c>
      <c r="G37" s="19">
        <v>590000</v>
      </c>
      <c r="H37" s="19">
        <v>1499736</v>
      </c>
      <c r="I37" s="19">
        <f t="shared" si="4"/>
        <v>2089736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f t="shared" si="5"/>
        <v>0</v>
      </c>
      <c r="V37" s="19">
        <f t="shared" si="7"/>
        <v>590000</v>
      </c>
      <c r="W37" s="19">
        <f t="shared" si="8"/>
        <v>1499736</v>
      </c>
      <c r="X37" s="19">
        <f t="shared" si="6"/>
        <v>2089736</v>
      </c>
    </row>
    <row r="38" spans="4:24" x14ac:dyDescent="0.25">
      <c r="D38" s="33"/>
      <c r="E38" s="17">
        <v>6000</v>
      </c>
      <c r="F38" s="17" t="s">
        <v>17</v>
      </c>
      <c r="G38" s="19">
        <v>30000000</v>
      </c>
      <c r="H38" s="19">
        <v>0</v>
      </c>
      <c r="I38" s="19">
        <f t="shared" si="4"/>
        <v>30000000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f t="shared" si="5"/>
        <v>0</v>
      </c>
      <c r="V38" s="19">
        <f t="shared" si="7"/>
        <v>30000000</v>
      </c>
      <c r="W38" s="19">
        <f t="shared" si="8"/>
        <v>0</v>
      </c>
      <c r="X38" s="19">
        <f t="shared" si="6"/>
        <v>30000000</v>
      </c>
    </row>
    <row r="39" spans="4:24" ht="15" customHeight="1" x14ac:dyDescent="0.25">
      <c r="D39" s="29">
        <v>7</v>
      </c>
      <c r="E39" s="23" t="s">
        <v>28</v>
      </c>
      <c r="F39" s="24"/>
      <c r="G39" s="14">
        <f>SUM(G40:G41)</f>
        <v>20839871.060000002</v>
      </c>
      <c r="H39" s="14">
        <f t="shared" ref="H39:X39" si="25">SUM(H40:H41)</f>
        <v>0</v>
      </c>
      <c r="I39" s="14">
        <f t="shared" si="25"/>
        <v>20839871.060000002</v>
      </c>
      <c r="J39" s="14">
        <f t="shared" si="25"/>
        <v>0</v>
      </c>
      <c r="K39" s="14">
        <f t="shared" si="25"/>
        <v>0</v>
      </c>
      <c r="L39" s="14">
        <f t="shared" si="25"/>
        <v>0</v>
      </c>
      <c r="M39" s="14">
        <f t="shared" si="25"/>
        <v>0</v>
      </c>
      <c r="N39" s="14">
        <f t="shared" si="25"/>
        <v>0</v>
      </c>
      <c r="O39" s="14">
        <f t="shared" si="25"/>
        <v>0</v>
      </c>
      <c r="P39" s="14">
        <f t="shared" si="25"/>
        <v>0</v>
      </c>
      <c r="Q39" s="14">
        <f t="shared" si="25"/>
        <v>0</v>
      </c>
      <c r="R39" s="14">
        <f t="shared" si="25"/>
        <v>0</v>
      </c>
      <c r="S39" s="14">
        <f t="shared" si="25"/>
        <v>0</v>
      </c>
      <c r="T39" s="14">
        <f t="shared" si="25"/>
        <v>0</v>
      </c>
      <c r="U39" s="14">
        <f t="shared" si="25"/>
        <v>0</v>
      </c>
      <c r="V39" s="14">
        <f t="shared" si="25"/>
        <v>20839871.060000002</v>
      </c>
      <c r="W39" s="14">
        <f t="shared" si="25"/>
        <v>0</v>
      </c>
      <c r="X39" s="14">
        <f t="shared" si="25"/>
        <v>20839871.060000002</v>
      </c>
    </row>
    <row r="40" spans="4:24" x14ac:dyDescent="0.25">
      <c r="D40" s="30"/>
      <c r="E40" s="17">
        <v>2000</v>
      </c>
      <c r="F40" s="17" t="s">
        <v>16</v>
      </c>
      <c r="G40" s="19">
        <v>17960789.030000001</v>
      </c>
      <c r="H40" s="19">
        <v>0</v>
      </c>
      <c r="I40" s="19">
        <f t="shared" si="4"/>
        <v>17960789.030000001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f t="shared" si="5"/>
        <v>0</v>
      </c>
      <c r="V40" s="19">
        <f t="shared" si="7"/>
        <v>17960789.030000001</v>
      </c>
      <c r="W40" s="19">
        <f t="shared" si="8"/>
        <v>0</v>
      </c>
      <c r="X40" s="19">
        <f t="shared" si="6"/>
        <v>17960789.030000001</v>
      </c>
    </row>
    <row r="41" spans="4:24" x14ac:dyDescent="0.25">
      <c r="D41" s="18"/>
      <c r="E41" s="17">
        <v>5000</v>
      </c>
      <c r="F41" s="17" t="s">
        <v>15</v>
      </c>
      <c r="G41" s="19">
        <v>2879082.03</v>
      </c>
      <c r="H41" s="19">
        <v>0</v>
      </c>
      <c r="I41" s="19">
        <f t="shared" si="4"/>
        <v>2879082.03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f t="shared" si="5"/>
        <v>0</v>
      </c>
      <c r="V41" s="19">
        <f t="shared" si="7"/>
        <v>2879082.03</v>
      </c>
      <c r="W41" s="19">
        <f t="shared" si="8"/>
        <v>0</v>
      </c>
      <c r="X41" s="19">
        <f t="shared" si="6"/>
        <v>2879082.03</v>
      </c>
    </row>
    <row r="42" spans="4:24" ht="15" customHeight="1" x14ac:dyDescent="0.25">
      <c r="D42" s="29">
        <v>8</v>
      </c>
      <c r="E42" s="23" t="s">
        <v>29</v>
      </c>
      <c r="F42" s="24"/>
      <c r="G42" s="14">
        <f>SUM(G43:G46)</f>
        <v>55678307.119999997</v>
      </c>
      <c r="H42" s="14">
        <f t="shared" ref="H42:X42" si="26">SUM(H43:H46)</f>
        <v>50427387.009999998</v>
      </c>
      <c r="I42" s="14">
        <f t="shared" si="26"/>
        <v>106105694.13</v>
      </c>
      <c r="J42" s="14">
        <f t="shared" si="26"/>
        <v>0</v>
      </c>
      <c r="K42" s="14">
        <f t="shared" si="26"/>
        <v>0</v>
      </c>
      <c r="L42" s="14">
        <f t="shared" si="26"/>
        <v>0</v>
      </c>
      <c r="M42" s="14">
        <f t="shared" si="26"/>
        <v>0</v>
      </c>
      <c r="N42" s="14">
        <f t="shared" si="26"/>
        <v>0</v>
      </c>
      <c r="O42" s="14">
        <f t="shared" si="26"/>
        <v>0</v>
      </c>
      <c r="P42" s="14">
        <f t="shared" si="26"/>
        <v>0</v>
      </c>
      <c r="Q42" s="14">
        <f t="shared" si="26"/>
        <v>0</v>
      </c>
      <c r="R42" s="14">
        <f t="shared" si="26"/>
        <v>0</v>
      </c>
      <c r="S42" s="14">
        <f t="shared" si="26"/>
        <v>0</v>
      </c>
      <c r="T42" s="14">
        <f t="shared" si="26"/>
        <v>0</v>
      </c>
      <c r="U42" s="14">
        <f t="shared" si="26"/>
        <v>0</v>
      </c>
      <c r="V42" s="14">
        <f t="shared" si="26"/>
        <v>55678307.119999997</v>
      </c>
      <c r="W42" s="14">
        <f t="shared" si="26"/>
        <v>50427387.009999998</v>
      </c>
      <c r="X42" s="14">
        <f t="shared" si="26"/>
        <v>106105694.13</v>
      </c>
    </row>
    <row r="43" spans="4:24" x14ac:dyDescent="0.25">
      <c r="D43" s="31"/>
      <c r="E43" s="17">
        <v>1000</v>
      </c>
      <c r="F43" s="17" t="s">
        <v>13</v>
      </c>
      <c r="G43" s="19">
        <v>0</v>
      </c>
      <c r="H43" s="19">
        <v>48441792.460000001</v>
      </c>
      <c r="I43" s="19">
        <f t="shared" si="4"/>
        <v>48441792.460000001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f t="shared" si="5"/>
        <v>0</v>
      </c>
      <c r="V43" s="19">
        <f t="shared" si="7"/>
        <v>0</v>
      </c>
      <c r="W43" s="19">
        <f t="shared" si="8"/>
        <v>48441792.460000001</v>
      </c>
      <c r="X43" s="19">
        <f t="shared" si="6"/>
        <v>48441792.460000001</v>
      </c>
    </row>
    <row r="44" spans="4:24" x14ac:dyDescent="0.25">
      <c r="D44" s="31"/>
      <c r="E44" s="17">
        <v>2000</v>
      </c>
      <c r="F44" s="17" t="s">
        <v>16</v>
      </c>
      <c r="G44" s="19">
        <v>0</v>
      </c>
      <c r="H44" s="19">
        <v>1417764.4699999997</v>
      </c>
      <c r="I44" s="19">
        <f t="shared" si="4"/>
        <v>1417764.4699999997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f t="shared" si="5"/>
        <v>0</v>
      </c>
      <c r="V44" s="19">
        <f t="shared" si="7"/>
        <v>0</v>
      </c>
      <c r="W44" s="19">
        <f t="shared" si="8"/>
        <v>1417764.4699999997</v>
      </c>
      <c r="X44" s="19">
        <f t="shared" si="6"/>
        <v>1417764.4699999997</v>
      </c>
    </row>
    <row r="45" spans="4:24" x14ac:dyDescent="0.25">
      <c r="D45" s="31"/>
      <c r="E45" s="17">
        <v>3000</v>
      </c>
      <c r="F45" s="17" t="s">
        <v>14</v>
      </c>
      <c r="G45" s="19">
        <v>22227622.300000001</v>
      </c>
      <c r="H45" s="19">
        <v>551836</v>
      </c>
      <c r="I45" s="19">
        <f t="shared" si="4"/>
        <v>22779458.300000001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f t="shared" si="5"/>
        <v>0</v>
      </c>
      <c r="V45" s="19">
        <f t="shared" si="7"/>
        <v>22227622.300000001</v>
      </c>
      <c r="W45" s="19">
        <f t="shared" si="8"/>
        <v>551836</v>
      </c>
      <c r="X45" s="19">
        <f t="shared" si="6"/>
        <v>22779458.300000001</v>
      </c>
    </row>
    <row r="46" spans="4:24" x14ac:dyDescent="0.25">
      <c r="D46" s="31"/>
      <c r="E46" s="17">
        <v>5000</v>
      </c>
      <c r="F46" s="17" t="s">
        <v>15</v>
      </c>
      <c r="G46" s="19">
        <v>33450684.819999997</v>
      </c>
      <c r="H46" s="19">
        <v>15994.079999999998</v>
      </c>
      <c r="I46" s="19">
        <f t="shared" si="4"/>
        <v>33466678.899999995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f t="shared" si="5"/>
        <v>0</v>
      </c>
      <c r="V46" s="19">
        <f t="shared" si="7"/>
        <v>33450684.819999997</v>
      </c>
      <c r="W46" s="19">
        <f t="shared" si="8"/>
        <v>15994.079999999998</v>
      </c>
      <c r="X46" s="19">
        <f t="shared" si="6"/>
        <v>33466678.899999995</v>
      </c>
    </row>
    <row r="47" spans="4:24" ht="15" customHeight="1" x14ac:dyDescent="0.25">
      <c r="D47" s="29">
        <v>0</v>
      </c>
      <c r="E47" s="23" t="s">
        <v>22</v>
      </c>
      <c r="F47" s="24"/>
      <c r="G47" s="14">
        <f>G48+G49+G50</f>
        <v>1250000</v>
      </c>
      <c r="H47" s="14">
        <f t="shared" ref="H47:X47" si="27">H48+H49+H50</f>
        <v>5251894.0100000007</v>
      </c>
      <c r="I47" s="14">
        <f t="shared" si="27"/>
        <v>6501894.0100000007</v>
      </c>
      <c r="J47" s="14">
        <f t="shared" si="27"/>
        <v>0</v>
      </c>
      <c r="K47" s="14">
        <f t="shared" si="27"/>
        <v>0</v>
      </c>
      <c r="L47" s="14">
        <f t="shared" si="27"/>
        <v>0</v>
      </c>
      <c r="M47" s="14">
        <f t="shared" si="27"/>
        <v>0</v>
      </c>
      <c r="N47" s="14">
        <f t="shared" si="27"/>
        <v>0</v>
      </c>
      <c r="O47" s="14">
        <f t="shared" si="27"/>
        <v>0</v>
      </c>
      <c r="P47" s="14">
        <f t="shared" si="27"/>
        <v>0</v>
      </c>
      <c r="Q47" s="14">
        <f t="shared" si="27"/>
        <v>0</v>
      </c>
      <c r="R47" s="14">
        <f t="shared" si="27"/>
        <v>0</v>
      </c>
      <c r="S47" s="14">
        <f t="shared" si="27"/>
        <v>0</v>
      </c>
      <c r="T47" s="14">
        <f t="shared" si="27"/>
        <v>0</v>
      </c>
      <c r="U47" s="14">
        <f t="shared" si="27"/>
        <v>0</v>
      </c>
      <c r="V47" s="14">
        <f t="shared" si="27"/>
        <v>1250000</v>
      </c>
      <c r="W47" s="14">
        <f t="shared" si="27"/>
        <v>5251894.0100000007</v>
      </c>
      <c r="X47" s="14">
        <f t="shared" si="27"/>
        <v>6501894.0100000007</v>
      </c>
    </row>
    <row r="48" spans="4:24" x14ac:dyDescent="0.25">
      <c r="D48" s="31"/>
      <c r="E48" s="16">
        <v>1000</v>
      </c>
      <c r="F48" s="16" t="s">
        <v>13</v>
      </c>
      <c r="G48" s="19">
        <v>0</v>
      </c>
      <c r="H48" s="19">
        <v>4658553.6500000004</v>
      </c>
      <c r="I48" s="19">
        <f t="shared" si="4"/>
        <v>4658553.6500000004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f t="shared" si="5"/>
        <v>0</v>
      </c>
      <c r="V48" s="19">
        <f t="shared" si="7"/>
        <v>0</v>
      </c>
      <c r="W48" s="19">
        <f t="shared" si="8"/>
        <v>4658553.6500000004</v>
      </c>
      <c r="X48" s="19">
        <f t="shared" si="6"/>
        <v>4658553.6500000004</v>
      </c>
    </row>
    <row r="49" spans="4:24" x14ac:dyDescent="0.25">
      <c r="D49" s="31"/>
      <c r="E49" s="16">
        <v>3000</v>
      </c>
      <c r="F49" s="16" t="s">
        <v>14</v>
      </c>
      <c r="G49" s="19">
        <v>1250000</v>
      </c>
      <c r="H49" s="19">
        <v>0</v>
      </c>
      <c r="I49" s="19">
        <f t="shared" si="4"/>
        <v>1250000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f t="shared" si="5"/>
        <v>0</v>
      </c>
      <c r="V49" s="19">
        <f t="shared" si="7"/>
        <v>1250000</v>
      </c>
      <c r="W49" s="19">
        <f t="shared" si="8"/>
        <v>0</v>
      </c>
      <c r="X49" s="19">
        <f t="shared" si="6"/>
        <v>1250000</v>
      </c>
    </row>
    <row r="50" spans="4:24" x14ac:dyDescent="0.25">
      <c r="D50" s="31"/>
      <c r="E50" s="16">
        <v>5000</v>
      </c>
      <c r="F50" s="16" t="s">
        <v>15</v>
      </c>
      <c r="G50" s="19">
        <v>0</v>
      </c>
      <c r="H50" s="19">
        <v>593340.36</v>
      </c>
      <c r="I50" s="19">
        <f t="shared" si="4"/>
        <v>593340.36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f t="shared" si="5"/>
        <v>0</v>
      </c>
      <c r="V50" s="19">
        <f t="shared" si="7"/>
        <v>0</v>
      </c>
      <c r="W50" s="19">
        <f t="shared" si="8"/>
        <v>593340.36</v>
      </c>
      <c r="X50" s="19">
        <f t="shared" si="6"/>
        <v>593340.36</v>
      </c>
    </row>
    <row r="52" spans="4:24" x14ac:dyDescent="0.25">
      <c r="G52" s="20">
        <f>343061562-G16</f>
        <v>2.7999281883239746E-3</v>
      </c>
      <c r="H52" s="20">
        <f>113210315.46-H16</f>
        <v>0</v>
      </c>
    </row>
  </sheetData>
  <mergeCells count="27">
    <mergeCell ref="D10:X11"/>
    <mergeCell ref="D39:D40"/>
    <mergeCell ref="D42:D46"/>
    <mergeCell ref="D47:D50"/>
    <mergeCell ref="D34:D38"/>
    <mergeCell ref="D18:D19"/>
    <mergeCell ref="D20:D23"/>
    <mergeCell ref="D24:D28"/>
    <mergeCell ref="D31:D33"/>
    <mergeCell ref="D29:D30"/>
    <mergeCell ref="G13:I13"/>
    <mergeCell ref="J13:X13"/>
    <mergeCell ref="G14:I14"/>
    <mergeCell ref="J14:L14"/>
    <mergeCell ref="M14:O14"/>
    <mergeCell ref="P14:R14"/>
    <mergeCell ref="S14:U14"/>
    <mergeCell ref="V14:X14"/>
    <mergeCell ref="E24:F24"/>
    <mergeCell ref="E20:F20"/>
    <mergeCell ref="E18:F18"/>
    <mergeCell ref="E29:F29"/>
    <mergeCell ref="E47:F47"/>
    <mergeCell ref="E42:F42"/>
    <mergeCell ref="E39:F39"/>
    <mergeCell ref="E34:F34"/>
    <mergeCell ref="E31:F31"/>
  </mergeCells>
  <pageMargins left="0.7" right="0.7" top="0.75" bottom="0.75" header="0.3" footer="0.3"/>
  <pageSetup scale="47" orientation="landscape" r:id="rId1"/>
  <ignoredErrors>
    <ignoredError sqref="U20:V20 X20 U24:X24 U31:V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Griselda Acosta</cp:lastModifiedBy>
  <cp:lastPrinted>2024-05-27T18:30:40Z</cp:lastPrinted>
  <dcterms:created xsi:type="dcterms:W3CDTF">2020-07-21T15:28:49Z</dcterms:created>
  <dcterms:modified xsi:type="dcterms:W3CDTF">2024-05-27T18:32:01Z</dcterms:modified>
</cp:coreProperties>
</file>