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25" windowWidth="15375" windowHeight="3195" activeTab="3"/>
  </bookViews>
  <sheets>
    <sheet name="Formato 0" sheetId="1" r:id="rId1"/>
    <sheet name="Formato 1" sheetId="2" r:id="rId2"/>
    <sheet name="Formato 2" sheetId="3" r:id="rId3"/>
    <sheet name="Formato 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10" i="2" l="1"/>
  <c r="D6" i="3" s="1"/>
  <c r="D6" i="4"/>
  <c r="J14" i="1" l="1"/>
  <c r="J27" i="1"/>
  <c r="J26" i="1"/>
  <c r="J25" i="1"/>
  <c r="J24" i="1"/>
  <c r="J23" i="1"/>
  <c r="J22" i="1"/>
  <c r="J21" i="1"/>
  <c r="J20" i="1"/>
  <c r="J19" i="1"/>
  <c r="J18" i="1"/>
  <c r="J15" i="1"/>
  <c r="J13" i="1"/>
  <c r="J12" i="1"/>
  <c r="C7" i="3" l="1"/>
  <c r="C8" i="2" l="1"/>
  <c r="C11" i="2" l="1"/>
  <c r="C6" i="2"/>
  <c r="D7" i="4" l="1"/>
  <c r="D7" i="3"/>
  <c r="C4" i="2"/>
  <c r="C5" i="2" s="1"/>
  <c r="C9" i="2" l="1"/>
  <c r="C7" i="2"/>
  <c r="E12" i="2"/>
  <c r="C8" i="4" l="1"/>
  <c r="D8" i="4"/>
  <c r="K12" i="1" l="1"/>
  <c r="K27" i="1" l="1"/>
  <c r="K26" i="1"/>
  <c r="K25" i="1" l="1"/>
  <c r="K24" i="1"/>
  <c r="K13" i="1" l="1"/>
  <c r="K22" i="1" l="1"/>
  <c r="K23" i="1"/>
  <c r="K21" i="1"/>
  <c r="K14" i="1" l="1"/>
  <c r="K16" i="1"/>
  <c r="K17" i="1"/>
  <c r="K20" i="1"/>
  <c r="K19" i="1"/>
  <c r="K18" i="1"/>
  <c r="K15" i="1" l="1"/>
</calcChain>
</file>

<file path=xl/sharedStrings.xml><?xml version="1.0" encoding="utf-8"?>
<sst xmlns="http://schemas.openxmlformats.org/spreadsheetml/2006/main" count="186" uniqueCount="70">
  <si>
    <t>Fondo General</t>
  </si>
  <si>
    <t>Inversión Pública Productiva de Conformidad con el Art. 3o de la Ley de Deuda Pública del Estado y sus Municipios</t>
  </si>
  <si>
    <t>-</t>
  </si>
  <si>
    <t>HSBC</t>
  </si>
  <si>
    <t>15 años</t>
  </si>
  <si>
    <t>Credito Simple</t>
  </si>
  <si>
    <t>Santander</t>
  </si>
  <si>
    <t>Inbursa</t>
  </si>
  <si>
    <t>TIIE + 3 pts</t>
  </si>
  <si>
    <t>20 años</t>
  </si>
  <si>
    <t>TIIE + 2 pts</t>
  </si>
  <si>
    <t>BBVA Bancomer</t>
  </si>
  <si>
    <t>Banobras</t>
  </si>
  <si>
    <t>% respecto 
al total</t>
  </si>
  <si>
    <t>Importe 
Pagado</t>
  </si>
  <si>
    <t>Importe y porcentaje del total que se paga y garantiza con el recurso de dichos fondos</t>
  </si>
  <si>
    <t>Importe o Porcentaje
Garantizado</t>
  </si>
  <si>
    <t>Fondo</t>
  </si>
  <si>
    <t>Importe Total Contratado</t>
  </si>
  <si>
    <t>Acreedor , Proveedor o
Contratista</t>
  </si>
  <si>
    <t>Fin, Destino y Objeto</t>
  </si>
  <si>
    <t>Tasa</t>
  </si>
  <si>
    <t>Plazo</t>
  </si>
  <si>
    <t>Tipo de 
Obligación</t>
  </si>
  <si>
    <t>Formato de información de obligaciones pagadas o garantizadas con fondos federales</t>
  </si>
  <si>
    <t>Chihuahua, Chih.</t>
  </si>
  <si>
    <t xml:space="preserve">1. La reducción del saldo de su deuda pública bruta total con motivo de cada una de las amortizaciones a que se refiere este artículo, con relación al registrado al 31 de diciembre del ejercicio fiscal anterior. </t>
  </si>
  <si>
    <t>(-) Amortización 1</t>
  </si>
  <si>
    <r>
      <t xml:space="preserve">Importe                                          </t>
    </r>
    <r>
      <rPr>
        <i/>
        <sz val="9"/>
        <color theme="1"/>
        <rFont val="Calibri"/>
        <family val="2"/>
        <scheme val="minor"/>
      </rPr>
      <t xml:space="preserve"> (cifras en pesos)</t>
    </r>
  </si>
  <si>
    <t>2. Un comparativo de la relación deuda pública bruta total a producto interno bruto del Estado entre el 31 de diciembre del ejercicio fiscal anterior y la fecha de la amortización.</t>
  </si>
  <si>
    <t>Producto Interno Bruto Estatal</t>
  </si>
  <si>
    <t>Saldo de la Deuda Pública</t>
  </si>
  <si>
    <t>Porcentaje</t>
  </si>
  <si>
    <t>Ingresos Propios</t>
  </si>
  <si>
    <t xml:space="preserve">Interacciones </t>
  </si>
  <si>
    <t>17 años</t>
  </si>
  <si>
    <t>Multiva</t>
  </si>
  <si>
    <t>30 años</t>
  </si>
  <si>
    <t xml:space="preserve">NOTA INFORMATIVA </t>
  </si>
  <si>
    <t>TIIE + 1.40 pts</t>
  </si>
  <si>
    <t>TIIE + 1.90 pts</t>
  </si>
  <si>
    <t>TIIE + 1.80 pts</t>
  </si>
  <si>
    <t>Tase Base + 1.41 pts</t>
  </si>
  <si>
    <t>Tase Base + 1.35 pts</t>
  </si>
  <si>
    <t>Tase Base + 1.18 pts</t>
  </si>
  <si>
    <t>Tasa Base + 1.19 pts</t>
  </si>
  <si>
    <t>(-) Amortización 2</t>
  </si>
  <si>
    <t>(-) Amortización 3</t>
  </si>
  <si>
    <t>(-) Amortización 4</t>
  </si>
  <si>
    <t>TIIE + 2.5 pts</t>
  </si>
  <si>
    <t>Banorte</t>
  </si>
  <si>
    <t>Tasa Base + 0.85 pts</t>
  </si>
  <si>
    <t>LOS PORCENTAJES GARANTIZADOS ESTAN CALCULADOS EN BASE AL 100% DE PARTICIPACIONES FEDERALES RECIBIDAS.</t>
  </si>
  <si>
    <t>TIIE + 1.45 pts</t>
  </si>
  <si>
    <t>Tasa Base + 1.35 pts</t>
  </si>
  <si>
    <t>TIIE + 2.00 pts</t>
  </si>
  <si>
    <t xml:space="preserve">Banorte </t>
  </si>
  <si>
    <t>Tasa Base + 2.00 pts</t>
  </si>
  <si>
    <t xml:space="preserve">Deuda Pública Bruta Total al 31 Marzo del 2017 descontando la amortización 1 </t>
  </si>
  <si>
    <t xml:space="preserve">Deuda Pública Bruta Total al 30 Junio del 2017 descontando la amortización 2 </t>
  </si>
  <si>
    <t>Deuda Pública Bruta Total al 30 Septiembre del 2017 descontando la amortización 3</t>
  </si>
  <si>
    <t>Deuda Pública Bruta Total al 31 Diciembre del 2017 descontando la amortización 4</t>
  </si>
  <si>
    <r>
      <t xml:space="preserve">Al 31 de Diciembre
2016                      </t>
    </r>
    <r>
      <rPr>
        <i/>
        <sz val="8"/>
        <color theme="1"/>
        <rFont val="Calibri"/>
        <family val="2"/>
        <scheme val="minor"/>
      </rPr>
      <t>(cifras en miles de pesos)</t>
    </r>
  </si>
  <si>
    <r>
      <t xml:space="preserve">Al 31 de Diciembre
2016                       </t>
    </r>
    <r>
      <rPr>
        <sz val="8"/>
        <color theme="1"/>
        <rFont val="Calibri"/>
        <family val="2"/>
        <scheme val="minor"/>
      </rPr>
      <t>(cifras en miles de pesos)</t>
    </r>
  </si>
  <si>
    <t>3. Un comparativo de la relación deuda pública bruta total a ingresos Propios del Estado o Municipio, según corresponda, entre el 31 de diciembre del ejercicio fiscal anterior y la fecha de la amortización.</t>
  </si>
  <si>
    <t>Deuda Pública Bruta Total al 31 de Diciembre del 2016</t>
  </si>
  <si>
    <t xml:space="preserve">* El Producto Interno Bruto Estatal corresponde al III Trimestre del 2016, ya que es el ultimo reporte que tiene generado el INEGI. </t>
  </si>
  <si>
    <r>
      <t xml:space="preserve">Al  3er Trimestre 2017                            </t>
    </r>
    <r>
      <rPr>
        <i/>
        <sz val="8"/>
        <color theme="1"/>
        <rFont val="Calibri"/>
        <family val="2"/>
        <scheme val="minor"/>
      </rPr>
      <t>(cifras en miles de pesos)</t>
    </r>
  </si>
  <si>
    <t>3er Trimestre 2017</t>
  </si>
  <si>
    <r>
      <t xml:space="preserve">Al 3er Trimestre 2017                          </t>
    </r>
    <r>
      <rPr>
        <sz val="8"/>
        <color theme="1"/>
        <rFont val="Calibri"/>
        <family val="2"/>
        <scheme val="minor"/>
      </rPr>
      <t>(cifras en 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</si>
</sst>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3" formatCode="_-* #,##0.00_-;\-* #,##0.00_-;_-* &quot;-&quot;??_-;_-@_-"/>
    <numFmt numFmtId="164" formatCode="&quot;$&quot;#,##0"/>
    <numFmt numFmtId="165" formatCode="_(&quot;$&quot;* #,##0_);_(&quot;$&quot;* \(#,##0\);_(&quot;$&quot;* &quot;-&quot;??_);_(@_)"/>
    <numFmt numFmtId="166" formatCode="_-* #,##0_-;\-* #,##0_-;_-* &quot;-&quot;??_-;_-@_-"/>
    <numFmt numFmtId="167" formatCode="0.000%"/>
    <numFmt numFmtId="168" formatCode="0.0000%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top"/>
    </xf>
    <xf numFmtId="43" fontId="0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10" fontId="0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center"/>
    </xf>
    <xf numFmtId="43" fontId="0" fillId="0" borderId="1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5" fontId="5" fillId="0" borderId="1" xfId="3" applyNumberFormat="1" applyFont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top"/>
    </xf>
    <xf numFmtId="166" fontId="0" fillId="0" borderId="1" xfId="1" applyNumberFormat="1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/>
    <xf numFmtId="166" fontId="0" fillId="0" borderId="0" xfId="1" applyNumberFormat="1" applyFont="1" applyBorder="1" applyAlignment="1">
      <alignment horizontal="left" vertical="top"/>
    </xf>
    <xf numFmtId="43" fontId="0" fillId="0" borderId="0" xfId="1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9" fontId="0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0" fontId="0" fillId="0" borderId="1" xfId="2" applyNumberFormat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166" fontId="0" fillId="0" borderId="0" xfId="1" applyNumberFormat="1" applyFont="1" applyFill="1" applyBorder="1" applyAlignment="1">
      <alignment horizontal="left" vertical="top" indent="2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8" fillId="0" borderId="0" xfId="1" applyNumberFormat="1" applyFont="1" applyFill="1" applyBorder="1" applyAlignment="1">
      <alignment horizontal="left" vertical="top"/>
    </xf>
    <xf numFmtId="8" fontId="9" fillId="0" borderId="0" xfId="0" applyNumberFormat="1" applyFont="1" applyAlignment="1">
      <alignment vertical="center"/>
    </xf>
    <xf numFmtId="43" fontId="5" fillId="0" borderId="0" xfId="3" applyNumberFormat="1" applyFont="1" applyFill="1" applyBorder="1"/>
    <xf numFmtId="166" fontId="0" fillId="0" borderId="1" xfId="1" applyNumberFormat="1" applyFont="1" applyFill="1" applyBorder="1" applyAlignment="1">
      <alignment horizontal="left" vertical="top" indent="2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43" fontId="10" fillId="0" borderId="0" xfId="1" applyFont="1" applyBorder="1" applyAlignment="1">
      <alignment vertical="top"/>
    </xf>
    <xf numFmtId="10" fontId="10" fillId="0" borderId="0" xfId="1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top"/>
    </xf>
    <xf numFmtId="168" fontId="10" fillId="0" borderId="0" xfId="2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168" fontId="10" fillId="0" borderId="1" xfId="2" applyNumberFormat="1" applyFont="1" applyBorder="1" applyAlignment="1">
      <alignment horizontal="center" vertical="center"/>
    </xf>
    <xf numFmtId="168" fontId="10" fillId="0" borderId="1" xfId="2" applyNumberFormat="1" applyFont="1" applyFill="1" applyBorder="1" applyAlignment="1">
      <alignment horizontal="center" vertical="center"/>
    </xf>
    <xf numFmtId="167" fontId="10" fillId="2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1" xfId="1" applyNumberFormat="1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6" fontId="8" fillId="0" borderId="1" xfId="1" applyNumberFormat="1" applyFont="1" applyFill="1" applyBorder="1" applyAlignment="1">
      <alignment horizontal="left" vertical="top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43" fontId="7" fillId="3" borderId="1" xfId="0" applyNumberFormat="1" applyFont="1" applyFill="1" applyBorder="1" applyAlignment="1">
      <alignment horizontal="center" vertical="center"/>
    </xf>
    <xf numFmtId="10" fontId="10" fillId="0" borderId="3" xfId="1" applyNumberFormat="1" applyFont="1" applyFill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</cellXfs>
  <cellStyles count="5">
    <cellStyle name="Millares" xfId="1" builtinId="3"/>
    <cellStyle name="Millares 2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63%20Inbursa%205000%20mdp\Tabla%20de%20amortizacion%20Inbursa%205,000%2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80645%20Inbursa%201160%20mdp\Tabla%20de%20amortizaci&#243;n%20Inbursa%20116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F-0152\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AS%20DE%20AMORTIZACI&#211;N\BCC\Tablas%20de%20amortizacion%20BC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ES\CONCENTRADO%20DE%20DEUDA%20DIRECTA%20Y%20FIDEICOMISOS\2016\Concentrado%20Deuda%20directa%20y%20fideicomisos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ES\CONCENTRADO%20DE%20DEUDA%20DIRECTA%20Y%20FIDEICOMISOS\2017\Concentrado%20Deuda%20directa%20y%20fideicomis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39">
          <cell r="J39">
            <v>43359380.389437638</v>
          </cell>
        </row>
        <row r="40">
          <cell r="J40">
            <v>43431415.360038221</v>
          </cell>
        </row>
        <row r="41">
          <cell r="J41">
            <v>44680750.980000004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  <sheetName val="Tabla de amortización Inbursa 1"/>
    </sheetNames>
    <sheetDataSet>
      <sheetData sheetId="0"/>
      <sheetData sheetId="1"/>
      <sheetData sheetId="2">
        <row r="37">
          <cell r="J37">
            <v>9149201.9526406545</v>
          </cell>
        </row>
        <row r="38">
          <cell r="J38">
            <v>9164401.9475885611</v>
          </cell>
        </row>
        <row r="39">
          <cell r="J39">
            <v>9428022.5099999998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"/>
      <sheetName val="2028 BBVA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  <sheetName val="2028 BBVA (3)"/>
      <sheetName val="1716 BBVA (2)"/>
    </sheetNames>
    <sheetDataSet>
      <sheetData sheetId="0">
        <row r="51">
          <cell r="J51">
            <v>13568651.008784857</v>
          </cell>
        </row>
        <row r="52">
          <cell r="J52">
            <v>14424908.188934032</v>
          </cell>
        </row>
        <row r="53">
          <cell r="J53">
            <v>14431389.978179296</v>
          </cell>
        </row>
      </sheetData>
      <sheetData sheetId="1">
        <row r="51">
          <cell r="J51">
            <v>16038425.560364932</v>
          </cell>
        </row>
        <row r="52">
          <cell r="J52">
            <v>17050539.229479216</v>
          </cell>
        </row>
        <row r="53">
          <cell r="J53">
            <v>17058200.831425652</v>
          </cell>
        </row>
      </sheetData>
      <sheetData sheetId="2">
        <row r="51">
          <cell r="J51">
            <v>10911124.136337861</v>
          </cell>
        </row>
        <row r="52">
          <cell r="J52">
            <v>11599676.61993248</v>
          </cell>
        </row>
        <row r="53">
          <cell r="J53">
            <v>11604888.901290543</v>
          </cell>
        </row>
      </sheetData>
      <sheetData sheetId="3">
        <row r="51">
          <cell r="J51">
            <v>36804049.378386147</v>
          </cell>
        </row>
        <row r="52">
          <cell r="J52">
            <v>39132313.842275314</v>
          </cell>
        </row>
        <row r="53">
          <cell r="J53">
            <v>39436685.21545364</v>
          </cell>
        </row>
      </sheetData>
      <sheetData sheetId="4">
        <row r="51">
          <cell r="J51">
            <v>13136864.643764267</v>
          </cell>
        </row>
        <row r="52">
          <cell r="J52">
            <v>12241432.0475493</v>
          </cell>
        </row>
        <row r="53">
          <cell r="J53">
            <v>13107731.026767176</v>
          </cell>
        </row>
      </sheetData>
      <sheetData sheetId="5">
        <row r="39">
          <cell r="J39">
            <v>15478555.375437163</v>
          </cell>
        </row>
        <row r="40">
          <cell r="J40">
            <v>16473747.989556419</v>
          </cell>
        </row>
        <row r="41">
          <cell r="J41">
            <v>16564138.625547623</v>
          </cell>
        </row>
      </sheetData>
      <sheetData sheetId="6">
        <row r="29">
          <cell r="J29">
            <v>10662577.191270333</v>
          </cell>
        </row>
        <row r="30">
          <cell r="J30">
            <v>0</v>
          </cell>
        </row>
        <row r="31">
          <cell r="J31">
            <v>10371450.369999999</v>
          </cell>
        </row>
      </sheetData>
      <sheetData sheetId="7">
        <row r="40">
          <cell r="J40">
            <v>7836764.314650937</v>
          </cell>
        </row>
        <row r="41">
          <cell r="J41">
            <v>7840154.431100864</v>
          </cell>
        </row>
        <row r="42">
          <cell r="J42">
            <v>7632900.8595112134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400"/>
      <sheetName val="Banobras 1200"/>
      <sheetName val="Banobras 636.92"/>
      <sheetName val="Banobras 102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  <sheetName val="Hoja1"/>
    </sheetNames>
    <sheetDataSet>
      <sheetData sheetId="0">
        <row r="68">
          <cell r="H68">
            <v>11135797.362043999</v>
          </cell>
        </row>
        <row r="69">
          <cell r="H69">
            <v>10764604.119999999</v>
          </cell>
        </row>
        <row r="70">
          <cell r="H70">
            <v>11506990.607445467</v>
          </cell>
        </row>
      </sheetData>
      <sheetData sheetId="1">
        <row r="73">
          <cell r="I73">
            <v>9030000</v>
          </cell>
        </row>
        <row r="74">
          <cell r="I74">
            <v>9632000</v>
          </cell>
        </row>
        <row r="75">
          <cell r="I75">
            <v>9030000</v>
          </cell>
        </row>
      </sheetData>
      <sheetData sheetId="2">
        <row r="61">
          <cell r="H61">
            <v>4352393.0740083335</v>
          </cell>
        </row>
        <row r="62">
          <cell r="H62">
            <v>4787632.3594091674</v>
          </cell>
        </row>
        <row r="63">
          <cell r="H63">
            <v>4207313.2955413889</v>
          </cell>
        </row>
      </sheetData>
      <sheetData sheetId="3">
        <row r="59">
          <cell r="G59">
            <v>7209049.9999999991</v>
          </cell>
        </row>
        <row r="60">
          <cell r="G60">
            <v>7209049.9999999991</v>
          </cell>
        </row>
        <row r="61">
          <cell r="G61">
            <v>7441599.9999999991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5 directa "/>
      <sheetName val="FEB 2015 directa  "/>
      <sheetName val="Mar directa "/>
      <sheetName val="Abr directa"/>
      <sheetName val="May directa"/>
      <sheetName val="Jun directa"/>
      <sheetName val="Jul directa"/>
      <sheetName val="Ago directa"/>
      <sheetName val="Sep directa"/>
      <sheetName val="Oct directa"/>
      <sheetName val="Nov directa"/>
      <sheetName val="Dic directa 2015"/>
      <sheetName val="Ene 2016"/>
      <sheetName val="Feb 2016"/>
      <sheetName val="Marz 2016"/>
      <sheetName val="Abri 2016"/>
      <sheetName val="Mayo 2016"/>
      <sheetName val="Junio 2016"/>
      <sheetName val="Julio 2016"/>
      <sheetName val="Agos 2016"/>
      <sheetName val="Sept 2016"/>
      <sheetName val="Oct-2016"/>
      <sheetName val="Nov-2016"/>
      <sheetName val="Dic-2016"/>
      <sheetName val="TRIM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L21">
            <v>20509681095.720001</v>
          </cell>
        </row>
        <row r="28">
          <cell r="P28">
            <v>3214109575</v>
          </cell>
        </row>
        <row r="41">
          <cell r="L41">
            <v>573520769.38000202</v>
          </cell>
        </row>
      </sheetData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5 directa "/>
      <sheetName val="FEB 2015 directa  "/>
      <sheetName val="Mar directa "/>
      <sheetName val="Abr directa"/>
      <sheetName val="May directa"/>
      <sheetName val="Jun directa"/>
      <sheetName val="Jul directa"/>
      <sheetName val="Ago directa"/>
      <sheetName val="Sep directa"/>
      <sheetName val="Oct directa"/>
      <sheetName val="Nov directa"/>
      <sheetName val="Dic directa 2015"/>
      <sheetName val="Ene 2016"/>
      <sheetName val="Feb 2016"/>
      <sheetName val="Marz 2016"/>
      <sheetName val="Abri 2016"/>
      <sheetName val="Mayo 2016"/>
      <sheetName val="Junio 2016"/>
      <sheetName val="Julio 2016"/>
      <sheetName val="Agos 2016"/>
      <sheetName val="Sept 2016"/>
      <sheetName val="Oct-2016"/>
      <sheetName val="Nov-2016"/>
      <sheetName val="Dic-2016"/>
      <sheetName val="Ene-17"/>
      <sheetName val="Feb-17"/>
      <sheetName val="Mar-17"/>
      <sheetName val="Abr-17"/>
      <sheetName val="May-17"/>
      <sheetName val="Jun-17"/>
      <sheetName val="Jul-17"/>
      <sheetName val="OCTLIC-17"/>
      <sheetName val="Ago-17"/>
      <sheetName val="Sep-17"/>
      <sheetName val="Oct-17"/>
      <sheetName val="TRIM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1">
          <cell r="L21">
            <v>20447493767.25</v>
          </cell>
        </row>
        <row r="28">
          <cell r="P28">
            <v>2906135680.6399999</v>
          </cell>
        </row>
        <row r="41">
          <cell r="L41">
            <v>557515538.62000227</v>
          </cell>
        </row>
      </sheetData>
      <sheetData sheetId="27"/>
      <sheetData sheetId="28"/>
      <sheetData sheetId="29">
        <row r="21">
          <cell r="L21">
            <v>20383186331.349998</v>
          </cell>
        </row>
        <row r="28">
          <cell r="P28">
            <v>2815270799.2600002</v>
          </cell>
        </row>
        <row r="41">
          <cell r="L41">
            <v>541510307.86000228</v>
          </cell>
        </row>
      </sheetData>
      <sheetData sheetId="30"/>
      <sheetData sheetId="31"/>
      <sheetData sheetId="32"/>
      <sheetData sheetId="33">
        <row r="21">
          <cell r="L21">
            <v>20316681124.270004</v>
          </cell>
        </row>
        <row r="28">
          <cell r="P28">
            <v>2788092301.0799999</v>
          </cell>
        </row>
        <row r="41">
          <cell r="L41">
            <v>525505077.10000229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M35"/>
  <sheetViews>
    <sheetView showGridLines="0" topLeftCell="A5" zoomScale="80" zoomScaleNormal="80" workbookViewId="0">
      <selection activeCell="B4" sqref="B4:B5"/>
    </sheetView>
  </sheetViews>
  <sheetFormatPr baseColWidth="10" defaultRowHeight="15" x14ac:dyDescent="0.25"/>
  <cols>
    <col min="2" max="2" width="15" customWidth="1"/>
    <col min="3" max="3" width="7.5703125" bestFit="1" customWidth="1"/>
    <col min="4" max="4" width="12.42578125" customWidth="1"/>
    <col min="5" max="5" width="27" customWidth="1"/>
    <col min="6" max="6" width="15.140625" bestFit="1" customWidth="1"/>
    <col min="7" max="7" width="18.28515625" customWidth="1"/>
    <col min="8" max="8" width="14" bestFit="1" customWidth="1"/>
    <col min="9" max="9" width="15.7109375" customWidth="1"/>
    <col min="10" max="11" width="16.28515625" customWidth="1"/>
    <col min="12" max="12" width="16.85546875" bestFit="1" customWidth="1"/>
    <col min="13" max="13" width="13.42578125" bestFit="1" customWidth="1"/>
  </cols>
  <sheetData>
    <row r="1" spans="2:13" x14ac:dyDescent="0.25">
      <c r="B1" s="89" t="s">
        <v>25</v>
      </c>
      <c r="C1" s="90"/>
      <c r="D1" s="90"/>
      <c r="E1" s="90"/>
      <c r="F1" s="90"/>
      <c r="G1" s="90"/>
      <c r="H1" s="90"/>
      <c r="I1" s="90"/>
      <c r="J1" s="90"/>
      <c r="K1" s="91"/>
      <c r="L1" s="10"/>
    </row>
    <row r="2" spans="2:13" x14ac:dyDescent="0.25">
      <c r="B2" s="92" t="s">
        <v>24</v>
      </c>
      <c r="C2" s="93"/>
      <c r="D2" s="93"/>
      <c r="E2" s="93"/>
      <c r="F2" s="93"/>
      <c r="G2" s="93"/>
      <c r="H2" s="93"/>
      <c r="I2" s="93"/>
      <c r="J2" s="93"/>
      <c r="K2" s="94"/>
      <c r="L2" s="10"/>
    </row>
    <row r="3" spans="2:13" x14ac:dyDescent="0.25">
      <c r="B3" s="95" t="s">
        <v>68</v>
      </c>
      <c r="C3" s="96"/>
      <c r="D3" s="96"/>
      <c r="E3" s="96"/>
      <c r="F3" s="96"/>
      <c r="G3" s="96"/>
      <c r="H3" s="96"/>
      <c r="I3" s="96"/>
      <c r="J3" s="96"/>
      <c r="K3" s="97"/>
      <c r="L3" s="10"/>
    </row>
    <row r="4" spans="2:13" s="2" customFormat="1" ht="53.25" customHeight="1" x14ac:dyDescent="0.25">
      <c r="B4" s="88" t="s">
        <v>23</v>
      </c>
      <c r="C4" s="87" t="s">
        <v>22</v>
      </c>
      <c r="D4" s="87" t="s">
        <v>21</v>
      </c>
      <c r="E4" s="87" t="s">
        <v>20</v>
      </c>
      <c r="F4" s="88" t="s">
        <v>19</v>
      </c>
      <c r="G4" s="98" t="s">
        <v>18</v>
      </c>
      <c r="H4" s="87" t="s">
        <v>17</v>
      </c>
      <c r="I4" s="88" t="s">
        <v>16</v>
      </c>
      <c r="J4" s="88" t="s">
        <v>15</v>
      </c>
      <c r="K4" s="88"/>
      <c r="L4" s="11"/>
    </row>
    <row r="5" spans="2:13" ht="26.25" x14ac:dyDescent="0.25">
      <c r="B5" s="88"/>
      <c r="C5" s="87"/>
      <c r="D5" s="87"/>
      <c r="E5" s="87"/>
      <c r="F5" s="88"/>
      <c r="G5" s="99"/>
      <c r="H5" s="87"/>
      <c r="I5" s="88"/>
      <c r="J5" s="52" t="s">
        <v>14</v>
      </c>
      <c r="K5" s="52" t="s">
        <v>13</v>
      </c>
      <c r="L5" s="10"/>
    </row>
    <row r="6" spans="2:13" ht="75" hidden="1" x14ac:dyDescent="0.25">
      <c r="B6" s="6" t="s">
        <v>5</v>
      </c>
      <c r="C6" s="6" t="s">
        <v>9</v>
      </c>
      <c r="D6" s="6" t="s">
        <v>42</v>
      </c>
      <c r="E6" s="7" t="s">
        <v>1</v>
      </c>
      <c r="F6" s="6" t="s">
        <v>12</v>
      </c>
      <c r="G6" s="5">
        <v>1400000000</v>
      </c>
      <c r="H6" s="6" t="s">
        <v>0</v>
      </c>
      <c r="I6" s="5">
        <v>23000000</v>
      </c>
      <c r="J6" s="9" t="s">
        <v>2</v>
      </c>
      <c r="K6" s="9" t="s">
        <v>2</v>
      </c>
      <c r="L6" s="4"/>
    </row>
    <row r="7" spans="2:13" ht="75" hidden="1" x14ac:dyDescent="0.25">
      <c r="B7" s="6" t="s">
        <v>5</v>
      </c>
      <c r="C7" s="6" t="s">
        <v>9</v>
      </c>
      <c r="D7" s="6" t="s">
        <v>43</v>
      </c>
      <c r="E7" s="7" t="s">
        <v>1</v>
      </c>
      <c r="F7" s="6" t="s">
        <v>12</v>
      </c>
      <c r="G7" s="5">
        <v>1200000000</v>
      </c>
      <c r="H7" s="6" t="s">
        <v>0</v>
      </c>
      <c r="I7" s="5">
        <v>19500000</v>
      </c>
      <c r="J7" s="9" t="s">
        <v>2</v>
      </c>
      <c r="K7" s="9" t="s">
        <v>2</v>
      </c>
      <c r="L7" s="4"/>
    </row>
    <row r="8" spans="2:13" ht="75" hidden="1" x14ac:dyDescent="0.25">
      <c r="B8" s="6" t="s">
        <v>5</v>
      </c>
      <c r="C8" s="6" t="s">
        <v>9</v>
      </c>
      <c r="D8" s="6" t="s">
        <v>44</v>
      </c>
      <c r="E8" s="7" t="s">
        <v>1</v>
      </c>
      <c r="F8" s="6" t="s">
        <v>12</v>
      </c>
      <c r="G8" s="12">
        <v>665394050.15999997</v>
      </c>
      <c r="H8" s="6" t="s">
        <v>0</v>
      </c>
      <c r="I8" s="5">
        <v>10710000</v>
      </c>
      <c r="J8" s="9" t="s">
        <v>2</v>
      </c>
      <c r="K8" s="9" t="s">
        <v>2</v>
      </c>
      <c r="L8" s="4"/>
    </row>
    <row r="9" spans="2:13" ht="75" hidden="1" x14ac:dyDescent="0.25">
      <c r="B9" s="6" t="s">
        <v>5</v>
      </c>
      <c r="C9" s="6" t="s">
        <v>9</v>
      </c>
      <c r="D9" s="6" t="s">
        <v>45</v>
      </c>
      <c r="E9" s="7" t="s">
        <v>1</v>
      </c>
      <c r="F9" s="6" t="s">
        <v>12</v>
      </c>
      <c r="G9" s="12">
        <v>1020000000</v>
      </c>
      <c r="H9" s="6" t="s">
        <v>0</v>
      </c>
      <c r="I9" s="5">
        <v>16500000</v>
      </c>
      <c r="J9" s="38" t="s">
        <v>2</v>
      </c>
      <c r="K9" s="8" t="s">
        <v>2</v>
      </c>
      <c r="L9" s="13"/>
    </row>
    <row r="10" spans="2:13" ht="63" customHeight="1" x14ac:dyDescent="0.25">
      <c r="B10" s="62" t="s">
        <v>5</v>
      </c>
      <c r="C10" s="62" t="s">
        <v>4</v>
      </c>
      <c r="D10" s="63" t="s">
        <v>39</v>
      </c>
      <c r="E10" s="53" t="s">
        <v>1</v>
      </c>
      <c r="F10" s="62" t="s">
        <v>6</v>
      </c>
      <c r="G10" s="68">
        <v>416136000</v>
      </c>
      <c r="H10" s="62" t="s">
        <v>0</v>
      </c>
      <c r="I10" s="69">
        <v>10000000</v>
      </c>
      <c r="J10" s="64" t="s">
        <v>2</v>
      </c>
      <c r="K10" s="65" t="s">
        <v>2</v>
      </c>
      <c r="L10" s="4"/>
    </row>
    <row r="11" spans="2:13" ht="66" customHeight="1" x14ac:dyDescent="0.25">
      <c r="B11" s="62" t="s">
        <v>5</v>
      </c>
      <c r="C11" s="62" t="s">
        <v>4</v>
      </c>
      <c r="D11" s="63" t="s">
        <v>40</v>
      </c>
      <c r="E11" s="53" t="s">
        <v>1</v>
      </c>
      <c r="F11" s="62" t="s">
        <v>3</v>
      </c>
      <c r="G11" s="68">
        <v>416136000</v>
      </c>
      <c r="H11" s="62" t="s">
        <v>0</v>
      </c>
      <c r="I11" s="69">
        <v>12500000</v>
      </c>
      <c r="J11" s="64" t="s">
        <v>2</v>
      </c>
      <c r="K11" s="65" t="s">
        <v>2</v>
      </c>
      <c r="L11" s="13"/>
    </row>
    <row r="12" spans="2:13" ht="63" customHeight="1" x14ac:dyDescent="0.25">
      <c r="B12" s="62" t="s">
        <v>5</v>
      </c>
      <c r="C12" s="64" t="s">
        <v>37</v>
      </c>
      <c r="D12" s="67" t="s">
        <v>49</v>
      </c>
      <c r="E12" s="53" t="s">
        <v>1</v>
      </c>
      <c r="F12" s="63" t="s">
        <v>7</v>
      </c>
      <c r="G12" s="69">
        <v>4706938236.8199997</v>
      </c>
      <c r="H12" s="62" t="s">
        <v>0</v>
      </c>
      <c r="I12" s="66">
        <v>0.13375999999999999</v>
      </c>
      <c r="J12" s="80">
        <f>SUM('[1]5000 inbursa reest 2014'!$J$39:$J$41)</f>
        <v>131471546.72947587</v>
      </c>
      <c r="K12" s="70">
        <f>(J12/G12)</f>
        <v>2.7931436554879854E-2</v>
      </c>
      <c r="L12" s="4"/>
      <c r="M12" s="30"/>
    </row>
    <row r="13" spans="2:13" ht="62.25" customHeight="1" x14ac:dyDescent="0.25">
      <c r="B13" s="62" t="s">
        <v>5</v>
      </c>
      <c r="C13" s="62" t="s">
        <v>37</v>
      </c>
      <c r="D13" s="63" t="s">
        <v>49</v>
      </c>
      <c r="E13" s="53" t="s">
        <v>1</v>
      </c>
      <c r="F13" s="62" t="s">
        <v>7</v>
      </c>
      <c r="G13" s="69">
        <v>993204425.98000002</v>
      </c>
      <c r="H13" s="62" t="s">
        <v>0</v>
      </c>
      <c r="I13" s="66">
        <v>4.8000000000000001E-2</v>
      </c>
      <c r="J13" s="81">
        <f>SUM('[2]1160 inbursa reest 2014'!$J$37:$J$39)</f>
        <v>27741626.410229214</v>
      </c>
      <c r="K13" s="70">
        <f>(J13/G13)</f>
        <v>2.7931436554822442E-2</v>
      </c>
      <c r="L13" s="4"/>
    </row>
    <row r="14" spans="2:13" ht="62.25" customHeight="1" x14ac:dyDescent="0.25">
      <c r="B14" s="62" t="s">
        <v>5</v>
      </c>
      <c r="C14" s="62" t="s">
        <v>9</v>
      </c>
      <c r="D14" s="63" t="s">
        <v>53</v>
      </c>
      <c r="E14" s="53" t="s">
        <v>1</v>
      </c>
      <c r="F14" s="62" t="s">
        <v>11</v>
      </c>
      <c r="G14" s="68">
        <v>1716114504.53</v>
      </c>
      <c r="H14" s="62" t="s">
        <v>0</v>
      </c>
      <c r="I14" s="84">
        <v>0.45579999999999998</v>
      </c>
      <c r="J14" s="80">
        <f>SUM('[3]1716 BBVA'!$J$51:$J$53)</f>
        <v>42424949.175898187</v>
      </c>
      <c r="K14" s="71">
        <f t="shared" ref="K14:K18" si="0">(J14/G14)</f>
        <v>2.4721514248559597E-2</v>
      </c>
      <c r="L14" s="13"/>
    </row>
    <row r="15" spans="2:13" ht="51" x14ac:dyDescent="0.25">
      <c r="B15" s="62" t="s">
        <v>5</v>
      </c>
      <c r="C15" s="62" t="s">
        <v>9</v>
      </c>
      <c r="D15" s="63" t="s">
        <v>53</v>
      </c>
      <c r="E15" s="53" t="s">
        <v>1</v>
      </c>
      <c r="F15" s="62" t="s">
        <v>11</v>
      </c>
      <c r="G15" s="68">
        <v>2028482767.21</v>
      </c>
      <c r="H15" s="62" t="s">
        <v>0</v>
      </c>
      <c r="I15" s="85"/>
      <c r="J15" s="80">
        <f>SUM('[3]2028 BBVA'!$J$51:$J$53)</f>
        <v>50147165.6212698</v>
      </c>
      <c r="K15" s="71">
        <f t="shared" si="0"/>
        <v>2.4721514243003812E-2</v>
      </c>
      <c r="L15" s="4"/>
    </row>
    <row r="16" spans="2:13" ht="75" hidden="1" customHeight="1" x14ac:dyDescent="0.25">
      <c r="B16" s="62" t="s">
        <v>5</v>
      </c>
      <c r="C16" s="62" t="s">
        <v>4</v>
      </c>
      <c r="D16" s="63" t="s">
        <v>10</v>
      </c>
      <c r="E16" s="53" t="s">
        <v>1</v>
      </c>
      <c r="F16" s="62" t="s">
        <v>7</v>
      </c>
      <c r="G16" s="68">
        <v>1160000000</v>
      </c>
      <c r="H16" s="62" t="s">
        <v>0</v>
      </c>
      <c r="I16" s="85"/>
      <c r="J16" s="82" t="s">
        <v>2</v>
      </c>
      <c r="K16" s="72" t="e">
        <f t="shared" si="0"/>
        <v>#VALUE!</v>
      </c>
      <c r="L16" s="4"/>
    </row>
    <row r="17" spans="2:12" ht="75" hidden="1" customHeight="1" x14ac:dyDescent="0.25">
      <c r="B17" s="62" t="s">
        <v>5</v>
      </c>
      <c r="C17" s="62" t="s">
        <v>9</v>
      </c>
      <c r="D17" s="63" t="s">
        <v>8</v>
      </c>
      <c r="E17" s="53" t="s">
        <v>1</v>
      </c>
      <c r="F17" s="62" t="s">
        <v>7</v>
      </c>
      <c r="G17" s="68">
        <v>5000000000</v>
      </c>
      <c r="H17" s="62" t="s">
        <v>0</v>
      </c>
      <c r="I17" s="85"/>
      <c r="J17" s="82" t="s">
        <v>2</v>
      </c>
      <c r="K17" s="72" t="e">
        <f t="shared" si="0"/>
        <v>#VALUE!</v>
      </c>
      <c r="L17" s="4"/>
    </row>
    <row r="18" spans="2:12" ht="51" x14ac:dyDescent="0.25">
      <c r="B18" s="62" t="s">
        <v>5</v>
      </c>
      <c r="C18" s="62" t="s">
        <v>9</v>
      </c>
      <c r="D18" s="63" t="s">
        <v>53</v>
      </c>
      <c r="E18" s="53" t="s">
        <v>1</v>
      </c>
      <c r="F18" s="62" t="s">
        <v>11</v>
      </c>
      <c r="G18" s="68">
        <v>1380000000</v>
      </c>
      <c r="H18" s="62" t="s">
        <v>0</v>
      </c>
      <c r="I18" s="85"/>
      <c r="J18" s="80">
        <f>SUM('[3]1380 BBVA'!$J$51:$J$53)</f>
        <v>34115689.657560885</v>
      </c>
      <c r="K18" s="71">
        <f t="shared" si="0"/>
        <v>2.4721514244609336E-2</v>
      </c>
      <c r="L18" s="4"/>
    </row>
    <row r="19" spans="2:12" ht="51" x14ac:dyDescent="0.25">
      <c r="B19" s="62" t="s">
        <v>5</v>
      </c>
      <c r="C19" s="62" t="s">
        <v>9</v>
      </c>
      <c r="D19" s="63" t="s">
        <v>41</v>
      </c>
      <c r="E19" s="53" t="s">
        <v>1</v>
      </c>
      <c r="F19" s="62" t="s">
        <v>34</v>
      </c>
      <c r="G19" s="69">
        <v>4500000000</v>
      </c>
      <c r="H19" s="62" t="s">
        <v>0</v>
      </c>
      <c r="I19" s="85"/>
      <c r="J19" s="83">
        <f>SUM('[3]4500 Interacciones'!$J$51:$J$53)</f>
        <v>115373048.4361151</v>
      </c>
      <c r="K19" s="71">
        <f t="shared" ref="K19:K20" si="1">(J19/G19)</f>
        <v>2.5638455208025577E-2</v>
      </c>
      <c r="L19" s="4"/>
    </row>
    <row r="20" spans="2:12" ht="51" x14ac:dyDescent="0.25">
      <c r="B20" s="62" t="s">
        <v>5</v>
      </c>
      <c r="C20" s="62" t="s">
        <v>35</v>
      </c>
      <c r="D20" s="63" t="s">
        <v>55</v>
      </c>
      <c r="E20" s="53" t="s">
        <v>1</v>
      </c>
      <c r="F20" s="62" t="s">
        <v>36</v>
      </c>
      <c r="G20" s="69">
        <v>1400000000</v>
      </c>
      <c r="H20" s="62" t="s">
        <v>0</v>
      </c>
      <c r="I20" s="85"/>
      <c r="J20" s="83">
        <f>SUM('[3]1400  Multiva'!$J$51:$J$53)</f>
        <v>38486027.718080744</v>
      </c>
      <c r="K20" s="71">
        <f t="shared" si="1"/>
        <v>2.7490019798629101E-2</v>
      </c>
      <c r="L20" s="4"/>
    </row>
    <row r="21" spans="2:12" ht="62.25" customHeight="1" x14ac:dyDescent="0.25">
      <c r="B21" s="62" t="s">
        <v>5</v>
      </c>
      <c r="C21" s="62" t="s">
        <v>9</v>
      </c>
      <c r="D21" s="63" t="s">
        <v>42</v>
      </c>
      <c r="E21" s="53" t="s">
        <v>1</v>
      </c>
      <c r="F21" s="62" t="s">
        <v>12</v>
      </c>
      <c r="G21" s="69">
        <v>1400000000</v>
      </c>
      <c r="H21" s="62" t="s">
        <v>0</v>
      </c>
      <c r="I21" s="85"/>
      <c r="J21" s="83">
        <f>SUM('[4]Banobras 1400'!$H$68:$H$70)</f>
        <v>33407392.089489464</v>
      </c>
      <c r="K21" s="71">
        <f>(J21/G21)</f>
        <v>2.3862422921063903E-2</v>
      </c>
    </row>
    <row r="22" spans="2:12" ht="51" x14ac:dyDescent="0.25">
      <c r="B22" s="62" t="s">
        <v>5</v>
      </c>
      <c r="C22" s="62" t="s">
        <v>9</v>
      </c>
      <c r="D22" s="63" t="s">
        <v>43</v>
      </c>
      <c r="E22" s="53" t="s">
        <v>1</v>
      </c>
      <c r="F22" s="62" t="s">
        <v>12</v>
      </c>
      <c r="G22" s="69">
        <v>1200000000</v>
      </c>
      <c r="H22" s="62" t="s">
        <v>0</v>
      </c>
      <c r="I22" s="85"/>
      <c r="J22" s="83">
        <f>SUM('[4]Banobras 1200'!$I$73:$I$75)</f>
        <v>27692000</v>
      </c>
      <c r="K22" s="71">
        <f t="shared" ref="K22:K23" si="2">(J22/G22)</f>
        <v>2.3076666666666665E-2</v>
      </c>
    </row>
    <row r="23" spans="2:12" ht="51" x14ac:dyDescent="0.25">
      <c r="B23" s="62" t="s">
        <v>5</v>
      </c>
      <c r="C23" s="62" t="s">
        <v>9</v>
      </c>
      <c r="D23" s="63" t="s">
        <v>44</v>
      </c>
      <c r="E23" s="53" t="s">
        <v>1</v>
      </c>
      <c r="F23" s="62" t="s">
        <v>12</v>
      </c>
      <c r="G23" s="68">
        <v>665394050.15999997</v>
      </c>
      <c r="H23" s="62" t="s">
        <v>0</v>
      </c>
      <c r="I23" s="85"/>
      <c r="J23" s="83">
        <f>SUM('[4]Banobras 636.92'!$H$61:$H$63)</f>
        <v>13347338.72895889</v>
      </c>
      <c r="K23" s="71">
        <f t="shared" si="2"/>
        <v>2.00592997874709E-2</v>
      </c>
    </row>
    <row r="24" spans="2:12" ht="51" x14ac:dyDescent="0.25">
      <c r="B24" s="62" t="s">
        <v>5</v>
      </c>
      <c r="C24" s="62" t="s">
        <v>9</v>
      </c>
      <c r="D24" s="63" t="s">
        <v>45</v>
      </c>
      <c r="E24" s="53" t="s">
        <v>1</v>
      </c>
      <c r="F24" s="62" t="s">
        <v>12</v>
      </c>
      <c r="G24" s="68">
        <v>1020000000</v>
      </c>
      <c r="H24" s="62" t="s">
        <v>0</v>
      </c>
      <c r="I24" s="85"/>
      <c r="J24" s="83">
        <f>SUM('[4]Banobras 1020'!$G$59:$G$61)</f>
        <v>21859699.999999996</v>
      </c>
      <c r="K24" s="71">
        <f>(J24/G24)</f>
        <v>2.1431078431372545E-2</v>
      </c>
    </row>
    <row r="25" spans="2:12" ht="51" x14ac:dyDescent="0.25">
      <c r="B25" s="62" t="s">
        <v>5</v>
      </c>
      <c r="C25" s="62" t="s">
        <v>9</v>
      </c>
      <c r="D25" s="63" t="s">
        <v>54</v>
      </c>
      <c r="E25" s="53" t="s">
        <v>1</v>
      </c>
      <c r="F25" s="62" t="s">
        <v>50</v>
      </c>
      <c r="G25" s="68">
        <v>1995195736.0699999</v>
      </c>
      <c r="H25" s="62" t="s">
        <v>0</v>
      </c>
      <c r="I25" s="85"/>
      <c r="J25" s="83">
        <f>SUM('[3]Banorte 1,995mdp'!$J$39:$J$41)</f>
        <v>48516441.990541205</v>
      </c>
      <c r="K25" s="71">
        <f>(J25/G25)</f>
        <v>2.4316632756095184E-2</v>
      </c>
      <c r="L25" s="42"/>
    </row>
    <row r="26" spans="2:12" ht="63" customHeight="1" x14ac:dyDescent="0.25">
      <c r="B26" s="62" t="s">
        <v>5</v>
      </c>
      <c r="C26" s="62" t="s">
        <v>9</v>
      </c>
      <c r="D26" s="63" t="s">
        <v>51</v>
      </c>
      <c r="E26" s="53" t="s">
        <v>1</v>
      </c>
      <c r="F26" s="62" t="s">
        <v>6</v>
      </c>
      <c r="G26" s="68">
        <v>1000000000</v>
      </c>
      <c r="H26" s="62" t="s">
        <v>0</v>
      </c>
      <c r="I26" s="85"/>
      <c r="J26" s="80">
        <f>SUM('[3]Santander 1,000'!$J$40:$J$42)</f>
        <v>23309819.605263017</v>
      </c>
      <c r="K26" s="71">
        <f>(J26/G26)</f>
        <v>2.3309819605263016E-2</v>
      </c>
      <c r="L26" s="42"/>
    </row>
    <row r="27" spans="2:12" ht="64.5" customHeight="1" x14ac:dyDescent="0.25">
      <c r="B27" s="62" t="s">
        <v>5</v>
      </c>
      <c r="C27" s="62" t="s">
        <v>9</v>
      </c>
      <c r="D27" s="63" t="s">
        <v>57</v>
      </c>
      <c r="E27" s="53" t="s">
        <v>1</v>
      </c>
      <c r="F27" s="62" t="s">
        <v>56</v>
      </c>
      <c r="G27" s="68">
        <v>1320276000</v>
      </c>
      <c r="H27" s="62" t="s">
        <v>0</v>
      </c>
      <c r="I27" s="86"/>
      <c r="J27" s="80">
        <f>SUM('[3]Banorte 1,320mdp'!$J$29:$J$31)</f>
        <v>21034027.561270334</v>
      </c>
      <c r="K27" s="71">
        <f>(J27/G27)</f>
        <v>1.59315382247881E-2</v>
      </c>
      <c r="L27" s="42"/>
    </row>
    <row r="28" spans="2:12" x14ac:dyDescent="0.25">
      <c r="B28" s="54"/>
      <c r="C28" s="54"/>
      <c r="D28" s="54"/>
      <c r="E28" s="55"/>
      <c r="F28" s="54"/>
      <c r="G28" s="56"/>
      <c r="H28" s="54"/>
      <c r="I28" s="57"/>
      <c r="J28" s="58"/>
      <c r="K28" s="59"/>
      <c r="L28" s="42"/>
    </row>
    <row r="29" spans="2:12" x14ac:dyDescent="0.25">
      <c r="B29" s="43" t="s">
        <v>38</v>
      </c>
      <c r="C29" s="60"/>
      <c r="D29" s="60"/>
      <c r="E29" s="61"/>
      <c r="F29" s="60"/>
      <c r="G29" s="60"/>
      <c r="H29" s="60"/>
      <c r="I29" s="60"/>
      <c r="J29" s="60"/>
      <c r="K29" s="60"/>
      <c r="L29" s="4"/>
    </row>
    <row r="30" spans="2:12" x14ac:dyDescent="0.25">
      <c r="B30" s="43" t="s">
        <v>52</v>
      </c>
      <c r="C30" s="60"/>
      <c r="D30" s="60"/>
      <c r="E30" s="61"/>
      <c r="F30" s="60"/>
      <c r="G30" s="60"/>
      <c r="H30" s="60"/>
      <c r="I30" s="60"/>
      <c r="J30" s="60"/>
      <c r="K30" s="60"/>
      <c r="L30" s="4"/>
    </row>
    <row r="31" spans="2:12" x14ac:dyDescent="0.25">
      <c r="B31" s="60"/>
      <c r="C31" s="60"/>
      <c r="D31" s="60"/>
      <c r="E31" s="61"/>
      <c r="F31" s="60"/>
      <c r="G31" s="60"/>
      <c r="H31" s="60"/>
      <c r="I31" s="60"/>
      <c r="J31" s="60"/>
      <c r="K31" s="60"/>
    </row>
    <row r="32" spans="2:12" x14ac:dyDescent="0.25">
      <c r="B32" s="2"/>
      <c r="C32" s="2"/>
      <c r="D32" s="2"/>
      <c r="E32" s="3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3"/>
      <c r="F33" s="2"/>
      <c r="G33" s="2"/>
      <c r="H33" s="2"/>
      <c r="I33" s="2"/>
      <c r="J33" s="2"/>
      <c r="K33" s="2"/>
    </row>
    <row r="34" spans="2:11" x14ac:dyDescent="0.25">
      <c r="E34" s="1"/>
    </row>
    <row r="35" spans="2:11" x14ac:dyDescent="0.25">
      <c r="E35" s="1"/>
    </row>
  </sheetData>
  <mergeCells count="13">
    <mergeCell ref="I14:I27"/>
    <mergeCell ref="H4:H5"/>
    <mergeCell ref="I4:I5"/>
    <mergeCell ref="B1:K1"/>
    <mergeCell ref="B2:K2"/>
    <mergeCell ref="B3:K3"/>
    <mergeCell ref="J4:K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J14"/>
  <sheetViews>
    <sheetView workbookViewId="0">
      <selection activeCell="B15" sqref="B15"/>
    </sheetView>
  </sheetViews>
  <sheetFormatPr baseColWidth="10" defaultRowHeight="15" x14ac:dyDescent="0.25"/>
  <cols>
    <col min="2" max="2" width="53.28515625" customWidth="1"/>
    <col min="3" max="3" width="26.7109375" customWidth="1"/>
    <col min="4" max="4" width="14.28515625" bestFit="1" customWidth="1"/>
    <col min="5" max="5" width="18" hidden="1" customWidth="1"/>
  </cols>
  <sheetData>
    <row r="2" spans="2:10" ht="54" customHeight="1" x14ac:dyDescent="0.25">
      <c r="B2" s="100" t="s">
        <v>26</v>
      </c>
      <c r="C2" s="100"/>
    </row>
    <row r="3" spans="2:10" ht="27" x14ac:dyDescent="0.25">
      <c r="B3" s="15"/>
      <c r="C3" s="14" t="s">
        <v>28</v>
      </c>
    </row>
    <row r="4" spans="2:10" x14ac:dyDescent="0.25">
      <c r="B4" s="16" t="s">
        <v>65</v>
      </c>
      <c r="C4" s="17">
        <f>'[5]Dic-2016'!$L$21+'[5]Dic-2016'!$P$28+'[5]Dic-2016'!$L$41</f>
        <v>24297311440.100002</v>
      </c>
    </row>
    <row r="5" spans="2:10" x14ac:dyDescent="0.25">
      <c r="B5" s="18" t="s">
        <v>27</v>
      </c>
      <c r="C5" s="19">
        <f>C6-C4</f>
        <v>-386166453.59000015</v>
      </c>
      <c r="D5" s="20"/>
    </row>
    <row r="6" spans="2:10" ht="30" x14ac:dyDescent="0.25">
      <c r="B6" s="16" t="s">
        <v>58</v>
      </c>
      <c r="C6" s="39">
        <f>'[6]Mar-17'!$L$21+'[6]Mar-17'!$P$28+'[6]Mar-17'!$L$41</f>
        <v>23911144986.510002</v>
      </c>
      <c r="D6" s="47"/>
    </row>
    <row r="7" spans="2:10" x14ac:dyDescent="0.25">
      <c r="B7" s="18" t="s">
        <v>46</v>
      </c>
      <c r="C7" s="19">
        <f>C8-C6</f>
        <v>-171177548.04000092</v>
      </c>
      <c r="D7" s="46"/>
    </row>
    <row r="8" spans="2:10" ht="30" x14ac:dyDescent="0.25">
      <c r="B8" s="16" t="s">
        <v>59</v>
      </c>
      <c r="C8" s="39">
        <f>'[6]Jun-17'!$L$21+'[6]Jun-17'!$P$28+'[6]Jun-17'!$L$41</f>
        <v>23739967438.470001</v>
      </c>
    </row>
    <row r="9" spans="2:10" x14ac:dyDescent="0.25">
      <c r="B9" s="18" t="s">
        <v>47</v>
      </c>
      <c r="C9" s="19">
        <f>C10-C8</f>
        <v>-109688936.01999283</v>
      </c>
      <c r="E9" s="45"/>
    </row>
    <row r="10" spans="2:10" ht="30" x14ac:dyDescent="0.25">
      <c r="B10" s="16" t="s">
        <v>60</v>
      </c>
      <c r="C10" s="39">
        <f>'[6]Sep-17'!$L$21+'[6]Sep-17'!$P$28+'[6]Sep-17'!$L$41</f>
        <v>23630278502.450008</v>
      </c>
    </row>
    <row r="11" spans="2:10" x14ac:dyDescent="0.25">
      <c r="B11" s="18" t="s">
        <v>48</v>
      </c>
      <c r="C11" s="19">
        <f>C12-C10</f>
        <v>-23630278502.450008</v>
      </c>
    </row>
    <row r="12" spans="2:10" ht="30" hidden="1" x14ac:dyDescent="0.25">
      <c r="B12" s="16" t="s">
        <v>61</v>
      </c>
      <c r="C12" s="39"/>
      <c r="E12" s="73">
        <f>C4+C5</f>
        <v>23911144986.510002</v>
      </c>
    </row>
    <row r="14" spans="2:10" x14ac:dyDescent="0.25">
      <c r="J14" s="77"/>
    </row>
  </sheetData>
  <mergeCells count="1">
    <mergeCell ref="B2:C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J20"/>
  <sheetViews>
    <sheetView workbookViewId="0">
      <selection sqref="A1:A1048576"/>
    </sheetView>
  </sheetViews>
  <sheetFormatPr baseColWidth="10" defaultRowHeight="15" x14ac:dyDescent="0.25"/>
  <cols>
    <col min="1" max="1" width="1.42578125" customWidth="1"/>
    <col min="2" max="2" width="49" customWidth="1"/>
    <col min="3" max="3" width="17.42578125" customWidth="1"/>
    <col min="4" max="4" width="19.5703125" customWidth="1"/>
    <col min="5" max="5" width="2.5703125" customWidth="1"/>
    <col min="6" max="6" width="23.140625" customWidth="1"/>
    <col min="10" max="10" width="15.140625" bestFit="1" customWidth="1"/>
  </cols>
  <sheetData>
    <row r="2" spans="2:10" ht="36.75" customHeight="1" x14ac:dyDescent="0.25">
      <c r="B2" s="100" t="s">
        <v>29</v>
      </c>
      <c r="C2" s="100"/>
      <c r="D2" s="100"/>
      <c r="E2" s="75"/>
      <c r="F2" s="21"/>
    </row>
    <row r="4" spans="2:10" ht="56.25" x14ac:dyDescent="0.25">
      <c r="B4" s="36"/>
      <c r="C4" s="14" t="s">
        <v>62</v>
      </c>
      <c r="D4" s="14" t="s">
        <v>67</v>
      </c>
      <c r="E4" s="32"/>
      <c r="F4" s="2"/>
    </row>
    <row r="5" spans="2:10" s="26" customFormat="1" x14ac:dyDescent="0.25">
      <c r="B5" s="23" t="s">
        <v>30</v>
      </c>
      <c r="C5" s="74">
        <v>502450000</v>
      </c>
      <c r="D5" s="79">
        <v>545270000</v>
      </c>
      <c r="E5" s="48"/>
      <c r="F5" s="25"/>
    </row>
    <row r="6" spans="2:10" s="26" customFormat="1" x14ac:dyDescent="0.25">
      <c r="B6" s="27" t="s">
        <v>31</v>
      </c>
      <c r="C6" s="51">
        <v>24297311.440100003</v>
      </c>
      <c r="D6" s="51">
        <f>'Formato 1'!C10/1000</f>
        <v>23630278.502450008</v>
      </c>
      <c r="E6" s="44"/>
    </row>
    <row r="7" spans="2:10" s="26" customFormat="1" x14ac:dyDescent="0.25">
      <c r="B7" s="27" t="s">
        <v>32</v>
      </c>
      <c r="C7" s="37">
        <f>+C6/C5</f>
        <v>4.8357670295750825E-2</v>
      </c>
      <c r="D7" s="41">
        <f>+D6/D5</f>
        <v>4.3336839551873396E-2</v>
      </c>
      <c r="E7" s="76"/>
    </row>
    <row r="9" spans="2:10" x14ac:dyDescent="0.25">
      <c r="B9" s="28"/>
      <c r="C9" s="28"/>
      <c r="D9" s="28"/>
      <c r="E9" s="28"/>
      <c r="F9" s="49"/>
      <c r="G9" s="28"/>
      <c r="J9" s="29"/>
    </row>
    <row r="10" spans="2:10" x14ac:dyDescent="0.25">
      <c r="D10" s="28"/>
      <c r="E10" s="28"/>
      <c r="F10" s="28"/>
      <c r="G10" s="28"/>
      <c r="J10" s="30"/>
    </row>
    <row r="11" spans="2:10" x14ac:dyDescent="0.25">
      <c r="E11" s="28"/>
      <c r="F11" s="28"/>
      <c r="G11" s="28"/>
    </row>
    <row r="12" spans="2:10" x14ac:dyDescent="0.25">
      <c r="E12" s="32"/>
      <c r="F12" s="31"/>
      <c r="G12" s="28"/>
    </row>
    <row r="13" spans="2:10" s="26" customFormat="1" x14ac:dyDescent="0.25">
      <c r="B13" s="33"/>
      <c r="C13" s="29"/>
      <c r="D13" s="29"/>
      <c r="E13" s="29"/>
      <c r="F13" s="34"/>
      <c r="G13" s="34"/>
      <c r="J13" s="78"/>
    </row>
    <row r="14" spans="2:10" s="26" customFormat="1" x14ac:dyDescent="0.25">
      <c r="B14" s="34"/>
      <c r="C14" s="29"/>
      <c r="D14" s="29"/>
      <c r="E14" s="29"/>
      <c r="F14" s="34"/>
      <c r="G14" s="34"/>
    </row>
    <row r="15" spans="2:10" s="26" customFormat="1" x14ac:dyDescent="0.25">
      <c r="B15" s="34"/>
      <c r="C15" s="35"/>
      <c r="D15" s="35"/>
      <c r="E15" s="35"/>
      <c r="F15" s="34"/>
      <c r="G15" s="34"/>
    </row>
    <row r="19" spans="2:4" x14ac:dyDescent="0.25">
      <c r="B19" s="101" t="s">
        <v>66</v>
      </c>
      <c r="C19" s="101"/>
      <c r="D19" s="101"/>
    </row>
    <row r="20" spans="2:4" x14ac:dyDescent="0.25">
      <c r="B20" s="101"/>
      <c r="C20" s="101"/>
      <c r="D20" s="101"/>
    </row>
  </sheetData>
  <mergeCells count="2">
    <mergeCell ref="B2:D2"/>
    <mergeCell ref="B19:D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J14"/>
  <sheetViews>
    <sheetView tabSelected="1" workbookViewId="0">
      <selection activeCell="D6" sqref="D6"/>
    </sheetView>
  </sheetViews>
  <sheetFormatPr baseColWidth="10" defaultRowHeight="15" x14ac:dyDescent="0.25"/>
  <cols>
    <col min="1" max="1" width="1.7109375" customWidth="1"/>
    <col min="2" max="2" width="49" customWidth="1"/>
    <col min="3" max="3" width="17.42578125" customWidth="1"/>
    <col min="4" max="4" width="19.5703125" customWidth="1"/>
    <col min="5" max="5" width="23.140625" customWidth="1"/>
    <col min="9" max="9" width="15.140625" bestFit="1" customWidth="1"/>
  </cols>
  <sheetData>
    <row r="2" spans="2:10" x14ac:dyDescent="0.25">
      <c r="I2" s="29"/>
    </row>
    <row r="3" spans="2:10" ht="50.25" customHeight="1" x14ac:dyDescent="0.25">
      <c r="B3" s="100" t="s">
        <v>64</v>
      </c>
      <c r="C3" s="100"/>
      <c r="D3" s="100"/>
      <c r="I3" s="30"/>
    </row>
    <row r="5" spans="2:10" ht="67.5" x14ac:dyDescent="0.25">
      <c r="B5" s="22"/>
      <c r="C5" s="14" t="s">
        <v>63</v>
      </c>
      <c r="D5" s="14" t="s">
        <v>69</v>
      </c>
      <c r="E5" s="2"/>
    </row>
    <row r="6" spans="2:10" s="26" customFormat="1" x14ac:dyDescent="0.25">
      <c r="B6" s="23" t="s">
        <v>33</v>
      </c>
      <c r="C6" s="24">
        <v>13886272.997</v>
      </c>
      <c r="D6" s="79">
        <f>8012796051/1000</f>
        <v>8012796.051</v>
      </c>
      <c r="E6" s="48"/>
    </row>
    <row r="7" spans="2:10" s="26" customFormat="1" x14ac:dyDescent="0.25">
      <c r="B7" s="27" t="s">
        <v>31</v>
      </c>
      <c r="C7" s="24">
        <v>24297311.440100003</v>
      </c>
      <c r="D7" s="51">
        <f>'Formato 2'!D6</f>
        <v>23630278.502450008</v>
      </c>
    </row>
    <row r="8" spans="2:10" s="26" customFormat="1" x14ac:dyDescent="0.25">
      <c r="B8" s="27" t="s">
        <v>32</v>
      </c>
      <c r="C8" s="37">
        <f>+C7/C6</f>
        <v>1.7497359763378706</v>
      </c>
      <c r="D8" s="41">
        <f>+D7/D6</f>
        <v>2.9490677601236261</v>
      </c>
    </row>
    <row r="9" spans="2:10" x14ac:dyDescent="0.25">
      <c r="D9" s="40"/>
      <c r="E9" s="44"/>
    </row>
    <row r="11" spans="2:10" x14ac:dyDescent="0.25">
      <c r="D11" s="50"/>
      <c r="E11" s="44"/>
    </row>
    <row r="13" spans="2:10" x14ac:dyDescent="0.25">
      <c r="D13" s="2"/>
      <c r="J13" s="77"/>
    </row>
    <row r="14" spans="2:10" x14ac:dyDescent="0.25">
      <c r="D14" s="2"/>
    </row>
  </sheetData>
  <mergeCells count="1"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0</vt:lpstr>
      <vt:lpstr>Formato 1</vt:lpstr>
      <vt:lpstr>Formato 2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DAGUERO</dc:creator>
  <cp:lastModifiedBy>Lic. Michelle Itzamar Pérez Esparza</cp:lastModifiedBy>
  <cp:lastPrinted>2017-10-31T16:30:20Z</cp:lastPrinted>
  <dcterms:created xsi:type="dcterms:W3CDTF">2013-07-26T18:45:28Z</dcterms:created>
  <dcterms:modified xsi:type="dcterms:W3CDTF">2017-10-31T16:33:09Z</dcterms:modified>
</cp:coreProperties>
</file>