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10.253.16.150\Departamento de Informacion Financiera Concentrado Compartido\REPORTES\REPORTES TRIMESTRALES A CONTABILIDAD\Punto 12. CACECH\2023\4TO TIM\"/>
    </mc:Choice>
  </mc:AlternateContent>
  <xr:revisionPtr revIDLastSave="0" documentId="13_ncr:1_{D0C0AB36-B945-4FE5-A278-C44A9F50753C}" xr6:coauthVersionLast="45" xr6:coauthVersionMax="47" xr10:uidLastSave="{00000000-0000-0000-0000-000000000000}"/>
  <bookViews>
    <workbookView xWindow="-120" yWindow="-120" windowWidth="29040" windowHeight="15840" xr2:uid="{00000000-000D-0000-FFFF-FFFF00000000}"/>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1" l="1"/>
  <c r="J8" i="1" l="1"/>
  <c r="J10" i="1"/>
  <c r="C6" i="3"/>
  <c r="C7" i="3" s="1"/>
  <c r="B6" i="2"/>
  <c r="C5" i="4"/>
  <c r="C7" i="4" l="1"/>
  <c r="J6" i="1"/>
  <c r="J7" i="1"/>
  <c r="J28" i="1" l="1"/>
  <c r="J27" i="1"/>
  <c r="J26" i="1"/>
  <c r="J25" i="1"/>
  <c r="B5" i="3"/>
  <c r="B6" i="3" l="1"/>
  <c r="B7" i="3" s="1"/>
  <c r="B4" i="2" l="1"/>
  <c r="B8" i="4" l="1"/>
  <c r="J24" i="1" l="1"/>
  <c r="J23" i="1"/>
  <c r="J22" i="1"/>
  <c r="A3" i="3" l="1"/>
  <c r="A3" i="4" s="1"/>
  <c r="J20" i="1" l="1"/>
  <c r="J21" i="1"/>
  <c r="J19" i="1"/>
  <c r="J11" i="1" l="1"/>
  <c r="J12" i="1"/>
  <c r="J13" i="1"/>
  <c r="J14" i="1"/>
  <c r="J15" i="1"/>
  <c r="J16" i="1"/>
  <c r="J17" i="1"/>
  <c r="J18" i="1"/>
  <c r="C8" i="4" l="1"/>
  <c r="H21" i="2"/>
  <c r="I19" i="3"/>
  <c r="I25" i="4"/>
  <c r="H20" i="2"/>
  <c r="I18" i="3"/>
  <c r="I24" i="4"/>
  <c r="H19" i="2"/>
  <c r="I17" i="3"/>
  <c r="I23" i="4"/>
  <c r="H18" i="2"/>
  <c r="I16" i="3"/>
  <c r="I22" i="4"/>
  <c r="H17" i="2"/>
  <c r="I15" i="3"/>
  <c r="I21" i="4"/>
  <c r="H16" i="2"/>
  <c r="I14" i="3"/>
  <c r="I20" i="4"/>
  <c r="H15" i="2"/>
  <c r="I13" i="3"/>
  <c r="I19" i="4"/>
  <c r="H14" i="2"/>
  <c r="I12" i="3"/>
  <c r="I18" i="4"/>
  <c r="H11" i="2"/>
  <c r="I15" i="4"/>
  <c r="H10" i="2"/>
  <c r="I14" i="4"/>
  <c r="I13" i="4"/>
  <c r="I12" i="4"/>
</calcChain>
</file>

<file path=xl/sharedStrings.xml><?xml version="1.0" encoding="utf-8"?>
<sst xmlns="http://schemas.openxmlformats.org/spreadsheetml/2006/main" count="182" uniqueCount="77">
  <si>
    <t>Fondo General</t>
  </si>
  <si>
    <t>Inversión Pública Productiva de Conformidad con el Art. 3o de la Ley de Deuda Pública del Estado y sus Municipios</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</si>
  <si>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</si>
  <si>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</si>
  <si>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</si>
  <si>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</si>
  <si>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</si>
  <si>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</si>
  <si>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</si>
  <si>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</si>
  <si>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</si>
  <si>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</si>
  <si>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</si>
  <si>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</si>
  <si>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</si>
  <si>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</si>
  <si>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</si>
  <si>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</si>
  <si>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</si>
  <si>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</si>
  <si>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</si>
  <si>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</si>
  <si>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</si>
  <si>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</si>
  <si>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</si>
  <si>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</si>
  <si>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</si>
  <si>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</si>
  <si>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</si>
  <si>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</si>
  <si>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</si>
  <si>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</si>
  <si>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</si>
  <si>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</si>
  <si>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</si>
  <si>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</si>
  <si>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</si>
  <si>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</si>
  <si>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</si>
  <si>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</si>
  <si>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</si>
  <si>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</si>
  <si>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</si>
  <si>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</si>
  <si>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</si>
  <si>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**Saldo de la Deuda Pública</t>
  </si>
  <si>
    <t>TIIE + 0.54 pts</t>
  </si>
  <si>
    <r>
      <t xml:space="preserve">Importe                                          </t>
    </r>
    <r>
      <rPr>
        <i/>
        <sz val="9"/>
        <color theme="0"/>
        <rFont val="Calibri"/>
        <family val="2"/>
        <scheme val="minor"/>
      </rPr>
      <t xml:space="preserve"> (cifras en pesos)</t>
    </r>
  </si>
  <si>
    <t>TIIE 28 + 0.74</t>
  </si>
  <si>
    <t>TIIE 28 + 0.75</t>
  </si>
  <si>
    <t>TIIE 28 + 0.85</t>
  </si>
  <si>
    <t>Ingresos Propios*</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</si>
  <si>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</si>
  <si>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</si>
  <si>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http://www.chihuahua.com.mx/enterate.php</t>
  </si>
  <si>
    <t>* Se consideran los ingresos de Libre disposicion conformados por impuestos,Derechos, Productos, Aprovechamientos, Participaciones, incentivos derivados de la colaboracion fiscal y otros ingresos y beneficios.</t>
  </si>
  <si>
    <t>* Cifras a precios corrientes estimadas basadas en el Indicador Trimestral de la Actividad Económica Estatal (ITAEE) al promedio de 2021 con cifras originales. Por lo que la información puede presentar ajustes en cada trimestre.</t>
  </si>
  <si>
    <t xml:space="preserve">Deuda Pública Bruta Total al 31 de marzo de 2022 descontando la amortización 1 </t>
  </si>
  <si>
    <r>
      <t xml:space="preserve">Al 31 de Diciembre
2022                       </t>
    </r>
    <r>
      <rPr>
        <sz val="8"/>
        <color theme="0"/>
        <rFont val="Calibri"/>
        <family val="2"/>
        <scheme val="minor"/>
      </rPr>
      <t>(cifras en miles de pesos)</t>
    </r>
  </si>
  <si>
    <r>
      <t xml:space="preserve">Al 31 de Diciembre
2022 
</t>
    </r>
    <r>
      <rPr>
        <i/>
        <sz val="8"/>
        <color theme="0"/>
        <rFont val="Calibri"/>
        <family val="2"/>
        <scheme val="minor"/>
      </rPr>
      <t>(cifras en miles de pesos)</t>
    </r>
  </si>
  <si>
    <t>Azteca</t>
  </si>
  <si>
    <t>TIIE 28 + 0.59</t>
  </si>
  <si>
    <t>TIIE 28 + 0.63</t>
  </si>
  <si>
    <t>TIIE 28 + 0.55</t>
  </si>
  <si>
    <t>TIIE 28 + 0.54</t>
  </si>
  <si>
    <t>17 años</t>
  </si>
  <si>
    <t>Deuda Pública Bruta Total al 31 de Diciembre de 2022</t>
  </si>
  <si>
    <t xml:space="preserve">1. La reducción o aumento del saldo de su deuda pública bruta total con motivo de cada una de las amortizaciones a que se refiere este artículo, con relación al registrado al 31 de dciembre del ejercicio fiscal anterior. </t>
  </si>
  <si>
    <r>
      <t xml:space="preserve">Al 2do Trimestre 2023                           </t>
    </r>
    <r>
      <rPr>
        <i/>
        <sz val="8"/>
        <color theme="0"/>
        <rFont val="Calibri"/>
        <family val="2"/>
        <scheme val="minor"/>
      </rPr>
      <t>(cifras en miles de pesos)</t>
    </r>
  </si>
  <si>
    <t>(-) Amortización 2</t>
  </si>
  <si>
    <t>Deuda Pública Bruta Total al 30 de junio de 2022 descontando la amortización 2</t>
  </si>
  <si>
    <t>al Tercer Trimestre de 2023</t>
  </si>
  <si>
    <t xml:space="preserve">MTRO. JOSÉ DE JESÚS GRANILLO VÁZQUEZ </t>
  </si>
  <si>
    <t>C.P. JEANETHE MARTÍNEZ ESTRADA</t>
  </si>
  <si>
    <t>SECRETARIO DE HACIENDA</t>
  </si>
  <si>
    <t>DIRECTORA DE CONTABILIDAD GUBERNAMENTAL</t>
  </si>
  <si>
    <t>OVGR/ICTC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</si>
</sst>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_(&quot;$&quot;* #,##0_);_(&quot;$&quot;* \(#,##0\);_(&quot;$&quot;* &quot;-&quot;??_);_(@_)"/>
    <numFmt numFmtId="165" formatCode="_-* #,##0_-;\-* #,##0_-;_-* &quot;-&quot;??_-;_-@_-"/>
    <numFmt numFmtId="166" formatCode="0.0000%"/>
    <numFmt numFmtId="167" formatCode="_(* #,##0.00_);_(* \(#,##0.00\);_(* &quot;-&quot;??_);_(@_)"/>
    <numFmt numFmtId="168" formatCode="0.000%"/>
    <numFmt numFmtId="169" formatCode="00"/>
    <numFmt numFmtId="170" formatCode="_-* #,##0.00\ _P_t_s_-;\-* #,##0.00\ _P_t_s_-;_-* &quot;-&quot;??\ _P_t_s_-;_-@_-"/>
    <numFmt numFmtId="171" formatCode="_-* #,##0.00\ &quot;Pts&quot;_-;\-* #,##0.00\ &quot;Pts&quot;_-;_-* &quot;-&quot;??\ &quot;Pts&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
      <b/>
      <sz val="10"/>
      <color rgb="FF000000"/>
      <name val="Calibri"/>
      <family val="2"/>
      <scheme val="minor"/>
    </font>
    <font>
      <b/>
      <sz val="10"/>
      <color indexed="8"/>
      <name val="Calibri"/>
      <family val="2"/>
      <scheme val="minor"/>
    </font>
    <font>
      <sz val="10"/>
      <name val="MS Sans Serif"/>
      <family val="2"/>
    </font>
    <font>
      <b/>
      <sz val="8"/>
      <color theme="1"/>
      <name val="Arial Narrow"/>
      <family val="2"/>
    </font>
    <font>
      <sz val="11"/>
      <color indexed="8"/>
      <name val="Calibri"/>
      <family val="2"/>
    </font>
    <font>
      <sz val="11"/>
      <color theme="1"/>
      <name val="Calibri"/>
      <family val="2"/>
    </font>
    <font>
      <sz val="11"/>
      <color indexed="8"/>
      <name val="Calibri"/>
      <family val="2"/>
      <scheme val="minor"/>
    </font>
    <font>
      <sz val="10"/>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171" fontId="3" fillId="0" borderId="0" applyFont="0" applyFill="0" applyBorder="0" applyAlignment="0" applyProtection="0"/>
    <xf numFmtId="44" fontId="1" fillId="0" borderId="0" applyFont="0" applyFill="0" applyBorder="0" applyAlignment="0" applyProtection="0"/>
    <xf numFmtId="0" fontId="22" fillId="0" borderId="0"/>
    <xf numFmtId="0" fontId="22" fillId="0" borderId="0"/>
    <xf numFmtId="0" fontId="3" fillId="0" borderId="0"/>
    <xf numFmtId="0" fontId="22" fillId="0" borderId="0"/>
    <xf numFmtId="0" fontId="1" fillId="0" borderId="0"/>
    <xf numFmtId="0" fontId="1" fillId="0" borderId="0"/>
    <xf numFmtId="0" fontId="1" fillId="0" borderId="0"/>
    <xf numFmtId="0" fontId="22" fillId="0" borderId="0"/>
    <xf numFmtId="0" fontId="1" fillId="0" borderId="0"/>
    <xf numFmtId="9" fontId="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cellStyleXfs>
  <cellXfs count="92">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4"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5" fontId="0" fillId="0" borderId="0" xfId="1" applyNumberFormat="1" applyFont="1" applyBorder="1" applyAlignment="1">
      <alignment horizontal="left" vertical="top"/>
    </xf>
    <xf numFmtId="43" fontId="0" fillId="0" borderId="0" xfId="1" applyFont="1"/>
    <xf numFmtId="0" fontId="2" fillId="0" borderId="0" xfId="0" applyFont="1" applyBorder="1" applyAlignment="1">
      <alignment horizontal="center" vertical="center" wrapText="1"/>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6" fontId="0" fillId="0" borderId="0" xfId="0" applyNumberFormat="1" applyAlignment="1">
      <alignment vertical="top"/>
    </xf>
    <xf numFmtId="0" fontId="5" fillId="0" borderId="0" xfId="0" applyFont="1" applyAlignment="1">
      <alignment vertical="top"/>
    </xf>
    <xf numFmtId="165" fontId="0" fillId="0" borderId="0" xfId="1" applyNumberFormat="1" applyFont="1" applyFill="1" applyBorder="1" applyAlignment="1">
      <alignment horizontal="left" vertical="top" indent="2"/>
    </xf>
    <xf numFmtId="164" fontId="0" fillId="0" borderId="0" xfId="0" applyNumberFormat="1"/>
    <xf numFmtId="165"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5"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6"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6" fontId="8" fillId="0" borderId="1" xfId="2" applyNumberFormat="1" applyFont="1" applyFill="1" applyBorder="1" applyAlignment="1">
      <alignment horizontal="center" vertical="center"/>
    </xf>
    <xf numFmtId="165"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44" fontId="0" fillId="0" borderId="2" xfId="5" applyFont="1" applyFill="1" applyBorder="1" applyAlignment="1">
      <alignment horizontal="center"/>
    </xf>
    <xf numFmtId="168" fontId="8" fillId="0" borderId="1" xfId="1" applyNumberFormat="1" applyFont="1" applyFill="1" applyBorder="1" applyAlignment="1">
      <alignment horizontal="center" vertical="center"/>
    </xf>
    <xf numFmtId="0" fontId="0" fillId="0" borderId="0" xfId="0" applyFill="1" applyBorder="1"/>
    <xf numFmtId="164" fontId="4" fillId="0" borderId="0" xfId="3" applyNumberFormat="1" applyFont="1" applyFill="1" applyBorder="1"/>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43" fontId="0" fillId="0" borderId="0" xfId="1" applyFont="1" applyFill="1"/>
    <xf numFmtId="0" fontId="10" fillId="2" borderId="3" xfId="3" applyFont="1" applyFill="1" applyBorder="1" applyAlignment="1" applyProtection="1">
      <alignment horizontal="center" vertical="center" wrapText="1"/>
    </xf>
    <xf numFmtId="0" fontId="15" fillId="0" borderId="0" xfId="6"/>
    <xf numFmtId="43" fontId="8" fillId="0" borderId="1" xfId="1" applyNumberFormat="1" applyFont="1" applyFill="1" applyBorder="1" applyAlignment="1">
      <alignment horizontal="center" vertical="center"/>
    </xf>
    <xf numFmtId="3" fontId="5" fillId="0" borderId="1" xfId="0" applyNumberFormat="1" applyFont="1" applyBorder="1" applyAlignment="1">
      <alignment vertical="center"/>
    </xf>
    <xf numFmtId="3" fontId="16" fillId="0" borderId="1" xfId="0" applyNumberFormat="1" applyFont="1" applyBorder="1"/>
    <xf numFmtId="43" fontId="17" fillId="0" borderId="0" xfId="1" applyNumberFormat="1" applyFont="1" applyFill="1" applyBorder="1" applyAlignment="1">
      <alignment vertical="center"/>
    </xf>
    <xf numFmtId="169" fontId="19" fillId="0" borderId="0" xfId="7" applyNumberFormat="1" applyFont="1" applyFill="1" applyBorder="1" applyAlignment="1" applyProtection="1">
      <alignment horizontal="center"/>
      <protection locked="0"/>
    </xf>
    <xf numFmtId="0" fontId="10" fillId="2" borderId="3" xfId="3" applyFont="1" applyFill="1" applyBorder="1" applyAlignment="1" applyProtection="1">
      <alignment horizontal="center" vertical="center" wrapText="1"/>
    </xf>
    <xf numFmtId="3" fontId="5" fillId="0" borderId="1" xfId="0" applyNumberFormat="1" applyFont="1" applyFill="1" applyBorder="1" applyAlignment="1">
      <alignment vertical="center"/>
    </xf>
    <xf numFmtId="165" fontId="6" fillId="0" borderId="1" xfId="1" applyNumberFormat="1" applyFont="1" applyFill="1" applyBorder="1" applyAlignment="1">
      <alignment horizontal="left" vertical="top"/>
    </xf>
    <xf numFmtId="8" fontId="0" fillId="0" borderId="1" xfId="5" applyNumberFormat="1" applyFont="1" applyBorder="1" applyAlignment="1">
      <alignment horizontal="center"/>
    </xf>
    <xf numFmtId="0" fontId="0" fillId="0" borderId="0" xfId="0" applyFill="1"/>
    <xf numFmtId="43" fontId="8" fillId="3" borderId="1" xfId="1"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43" fontId="23" fillId="0" borderId="1" xfId="1" applyFont="1" applyFill="1" applyBorder="1" applyAlignment="1">
      <alignment horizontal="center" vertical="center"/>
    </xf>
    <xf numFmtId="166" fontId="23" fillId="0" borderId="1" xfId="2" applyNumberFormat="1" applyFont="1" applyFill="1" applyBorder="1" applyAlignment="1">
      <alignment horizontal="center" vertical="center"/>
    </xf>
    <xf numFmtId="10" fontId="23" fillId="0" borderId="1" xfId="1" applyNumberFormat="1" applyFont="1" applyFill="1" applyBorder="1" applyAlignment="1">
      <alignment horizontal="center" vertical="center"/>
    </xf>
    <xf numFmtId="43" fontId="23" fillId="0" borderId="1" xfId="1" applyNumberFormat="1" applyFont="1" applyFill="1" applyBorder="1" applyAlignment="1">
      <alignment horizontal="center" vertical="center"/>
    </xf>
    <xf numFmtId="0" fontId="23" fillId="0" borderId="0" xfId="3" applyFont="1"/>
    <xf numFmtId="0" fontId="23" fillId="0" borderId="0" xfId="3" applyFont="1" applyAlignment="1">
      <alignment horizontal="left"/>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34">
    <cellStyle name="Hipervínculo" xfId="6" builtinId="8"/>
    <cellStyle name="Millares" xfId="1" builtinId="3"/>
    <cellStyle name="Millares 2" xfId="7" xr:uid="{00000000-0005-0000-0000-000002000000}"/>
    <cellStyle name="Millares 2 2" xfId="4" xr:uid="{00000000-0005-0000-0000-000003000000}"/>
    <cellStyle name="Millares 2 2 2" xfId="11" xr:uid="{DA258037-0BDC-4CEE-8629-D54A12A3FC07}"/>
    <cellStyle name="Millares 2 3" xfId="12" xr:uid="{0BE44AB5-8924-4436-B86C-9CA172454DDB}"/>
    <cellStyle name="Millares 2 4" xfId="10" xr:uid="{D8492331-6559-4BB0-80A2-173E09A2FEF8}"/>
    <cellStyle name="Millares 3" xfId="13" xr:uid="{88097C17-C54C-4EAD-A8FC-FC30077BAF40}"/>
    <cellStyle name="Millares 4" xfId="14" xr:uid="{E7860017-CFB4-474A-9E01-17AE837E0255}"/>
    <cellStyle name="Millares 5" xfId="15" xr:uid="{74F081C8-2549-47AF-9EBE-8C6F3B845DCF}"/>
    <cellStyle name="Millares 6" xfId="16" xr:uid="{41A9DFB1-85D7-4595-B580-B2D50AD6F2A0}"/>
    <cellStyle name="Millares 7" xfId="8" xr:uid="{56D121F0-3C9C-4657-9A55-DC68519D6C7A}"/>
    <cellStyle name="Moneda" xfId="5" builtinId="4"/>
    <cellStyle name="Moneda 2" xfId="17" xr:uid="{53150855-0C86-4B40-B904-23AB79A523BD}"/>
    <cellStyle name="Moneda 3" xfId="18" xr:uid="{487CDEE0-BC23-4D2E-9B2C-14AD5553827E}"/>
    <cellStyle name="Moneda 4" xfId="19" xr:uid="{0712B795-C1CE-4D92-9642-6065E44151FF}"/>
    <cellStyle name="Moneda 5" xfId="20" xr:uid="{482AB60F-2530-45CB-9864-1FDE458E8A8D}"/>
    <cellStyle name="Moneda 6" xfId="9" xr:uid="{FF13B040-DD38-4FE9-B2BC-200265D89F8A}"/>
    <cellStyle name="Normal" xfId="0" builtinId="0"/>
    <cellStyle name="Normal 10" xfId="21" xr:uid="{26277241-6E37-4FAE-83ED-0F3D3F3205B4}"/>
    <cellStyle name="Normal 15" xfId="22" xr:uid="{D2A25A5F-965B-483E-9C77-0C75DF3BAC20}"/>
    <cellStyle name="Normal 2" xfId="23" xr:uid="{542BB69D-2DED-4973-B423-BC87295BA03E}"/>
    <cellStyle name="Normal 2 2" xfId="3" xr:uid="{00000000-0005-0000-0000-000006000000}"/>
    <cellStyle name="Normal 2 3" xfId="24" xr:uid="{EDE409DB-AC75-40EB-98C0-FD100756F17C}"/>
    <cellStyle name="Normal 3" xfId="25" xr:uid="{F5F42CDC-7BE4-4E59-8B60-C7E5037DA6E2}"/>
    <cellStyle name="Normal 3 2" xfId="26" xr:uid="{09124458-0A0E-419C-A85E-E4F5A59C190C}"/>
    <cellStyle name="Normal 4" xfId="27" xr:uid="{DC111D0F-998D-48E7-9AAE-CF702BCF905C}"/>
    <cellStyle name="Normal 6" xfId="28" xr:uid="{F5B763DF-CDB5-43E4-821D-A4764D38C436}"/>
    <cellStyle name="Normal 9" xfId="29" xr:uid="{B700EE5E-F0D3-4732-AE32-F25C168DFEC9}"/>
    <cellStyle name="Porcentaje" xfId="2" builtinId="5"/>
    <cellStyle name="Porcentaje 2" xfId="30" xr:uid="{8A2EE52A-5B0B-407E-A321-25A52D34E99F}"/>
    <cellStyle name="Porcentaje 2 2" xfId="31" xr:uid="{11373BC1-75E1-4078-8424-02BD15F74E67}"/>
    <cellStyle name="Porcentaje 3" xfId="32" xr:uid="{6AB0862C-D68B-441E-95E6-E8C66E0F7984}"/>
    <cellStyle name="Porcentual 2" xfId="33" xr:uid="{4D7EC34A-E6FB-4D68-935F-E6EC96F77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43"/>
  <sheetViews>
    <sheetView showGridLines="0" tabSelected="1" topLeftCell="A31" zoomScaleNormal="100" workbookViewId="0">
      <selection activeCell="H36" sqref="H36:K39"/>
    </sheetView>
  </sheetViews>
  <sheetFormatPr baseColWidth="10" defaultRowHeight="15" x14ac:dyDescent="0.25"/>
  <cols>
    <col min="1" max="1" width="20.42578125" customWidth="1"/>
    <col min="2" max="2" width="15" customWidth="1"/>
    <col min="3" max="3" width="21" customWidth="1"/>
    <col min="4" max="4" width="58.42578125" customWidth="1"/>
    <col min="5" max="5" width="19.5703125" customWidth="1"/>
    <col min="6" max="6" width="18.28515625" customWidth="1"/>
    <col min="7" max="7" width="14" customWidth="1"/>
    <col min="8" max="8" width="15.7109375" customWidth="1"/>
    <col min="9" max="9" width="21.28515625" customWidth="1"/>
    <col min="10" max="10" width="16.28515625" customWidth="1"/>
    <col min="11" max="11" width="16.85546875" bestFit="1" customWidth="1"/>
    <col min="12" max="12" width="17.85546875" bestFit="1" customWidth="1"/>
  </cols>
  <sheetData>
    <row r="1" spans="1:12" s="19" customFormat="1" ht="15" customHeight="1" x14ac:dyDescent="0.25">
      <c r="A1" s="85" t="s">
        <v>19</v>
      </c>
      <c r="B1" s="85"/>
      <c r="C1" s="85"/>
      <c r="D1" s="85"/>
      <c r="E1" s="85"/>
      <c r="F1" s="85"/>
      <c r="G1" s="85"/>
      <c r="H1" s="85"/>
      <c r="I1" s="85"/>
      <c r="J1" s="85"/>
      <c r="K1" s="46"/>
    </row>
    <row r="2" spans="1:12" s="19" customFormat="1" x14ac:dyDescent="0.25">
      <c r="A2" s="85" t="s">
        <v>18</v>
      </c>
      <c r="B2" s="85"/>
      <c r="C2" s="85"/>
      <c r="D2" s="85"/>
      <c r="E2" s="85"/>
      <c r="F2" s="85"/>
      <c r="G2" s="85"/>
      <c r="H2" s="85"/>
      <c r="I2" s="85"/>
      <c r="J2" s="85"/>
      <c r="K2" s="46"/>
    </row>
    <row r="3" spans="1:12" s="19" customFormat="1" ht="24" customHeight="1" x14ac:dyDescent="0.25">
      <c r="A3" s="85" t="s">
        <v>71</v>
      </c>
      <c r="B3" s="85"/>
      <c r="C3" s="85"/>
      <c r="D3" s="85"/>
      <c r="E3" s="85"/>
      <c r="F3" s="85"/>
      <c r="G3" s="85"/>
      <c r="H3" s="85"/>
      <c r="I3" s="85"/>
      <c r="J3" s="85"/>
      <c r="K3" s="46"/>
    </row>
    <row r="4" spans="1:12" s="48" customFormat="1" ht="53.25" customHeight="1" x14ac:dyDescent="0.25">
      <c r="A4" s="83" t="s">
        <v>17</v>
      </c>
      <c r="B4" s="83" t="s">
        <v>16</v>
      </c>
      <c r="C4" s="83" t="s">
        <v>15</v>
      </c>
      <c r="D4" s="83" t="s">
        <v>14</v>
      </c>
      <c r="E4" s="83" t="s">
        <v>31</v>
      </c>
      <c r="F4" s="83" t="s">
        <v>13</v>
      </c>
      <c r="G4" s="83" t="s">
        <v>12</v>
      </c>
      <c r="H4" s="83" t="s">
        <v>11</v>
      </c>
      <c r="I4" s="86" t="s">
        <v>10</v>
      </c>
      <c r="J4" s="87"/>
      <c r="K4" s="47"/>
    </row>
    <row r="5" spans="1:12" s="19" customFormat="1" ht="24.75" x14ac:dyDescent="0.25">
      <c r="A5" s="84"/>
      <c r="B5" s="84"/>
      <c r="C5" s="84"/>
      <c r="D5" s="84"/>
      <c r="E5" s="84"/>
      <c r="F5" s="84"/>
      <c r="G5" s="84"/>
      <c r="H5" s="84"/>
      <c r="I5" s="59" t="s">
        <v>9</v>
      </c>
      <c r="J5" s="59" t="s">
        <v>8</v>
      </c>
      <c r="K5" s="46"/>
    </row>
    <row r="6" spans="1:12" s="19" customFormat="1" ht="50.45" customHeight="1" x14ac:dyDescent="0.25">
      <c r="A6" s="74" t="s">
        <v>4</v>
      </c>
      <c r="B6" s="74" t="s">
        <v>3</v>
      </c>
      <c r="C6" s="75" t="s">
        <v>26</v>
      </c>
      <c r="D6" s="76" t="s">
        <v>1</v>
      </c>
      <c r="E6" s="74" t="s">
        <v>5</v>
      </c>
      <c r="F6" s="77">
        <v>416136000</v>
      </c>
      <c r="G6" s="74" t="s">
        <v>0</v>
      </c>
      <c r="H6" s="77">
        <v>10000000</v>
      </c>
      <c r="I6" s="77">
        <v>0</v>
      </c>
      <c r="J6" s="78">
        <f t="shared" ref="J6:J7" si="0">(I6/F6)</f>
        <v>0</v>
      </c>
      <c r="K6" s="49"/>
    </row>
    <row r="7" spans="1:12" s="19" customFormat="1" ht="50.45" customHeight="1" x14ac:dyDescent="0.25">
      <c r="A7" s="74" t="s">
        <v>4</v>
      </c>
      <c r="B7" s="74" t="s">
        <v>3</v>
      </c>
      <c r="C7" s="75" t="s">
        <v>27</v>
      </c>
      <c r="D7" s="76" t="s">
        <v>1</v>
      </c>
      <c r="E7" s="74" t="s">
        <v>2</v>
      </c>
      <c r="F7" s="77">
        <v>416136000</v>
      </c>
      <c r="G7" s="74" t="s">
        <v>0</v>
      </c>
      <c r="H7" s="77">
        <v>12500000</v>
      </c>
      <c r="I7" s="77">
        <v>0</v>
      </c>
      <c r="J7" s="78">
        <f t="shared" si="0"/>
        <v>0</v>
      </c>
      <c r="K7" s="50"/>
    </row>
    <row r="8" spans="1:12" s="19" customFormat="1" ht="35.25" customHeight="1" x14ac:dyDescent="0.25">
      <c r="A8" s="74" t="s">
        <v>4</v>
      </c>
      <c r="B8" s="74" t="s">
        <v>6</v>
      </c>
      <c r="C8" s="75" t="s">
        <v>28</v>
      </c>
      <c r="D8" s="76" t="s">
        <v>1</v>
      </c>
      <c r="E8" s="74" t="s">
        <v>7</v>
      </c>
      <c r="F8" s="77">
        <v>665394050.15999997</v>
      </c>
      <c r="G8" s="74" t="s">
        <v>0</v>
      </c>
      <c r="H8" s="79">
        <v>7.7299999999999994E-2</v>
      </c>
      <c r="I8" s="80">
        <v>40527598.640000001</v>
      </c>
      <c r="J8" s="78">
        <f>(I8/F8)</f>
        <v>6.0907666111914852E-2</v>
      </c>
      <c r="K8" s="49"/>
    </row>
    <row r="9" spans="1:12" s="19" customFormat="1" ht="74.25" customHeight="1" x14ac:dyDescent="0.25">
      <c r="A9" s="74" t="s">
        <v>4</v>
      </c>
      <c r="B9" s="74" t="s">
        <v>6</v>
      </c>
      <c r="C9" s="75" t="s">
        <v>37</v>
      </c>
      <c r="D9" s="76" t="s">
        <v>33</v>
      </c>
      <c r="E9" s="74" t="s">
        <v>32</v>
      </c>
      <c r="F9" s="77">
        <v>1500000000</v>
      </c>
      <c r="G9" s="74" t="s">
        <v>0</v>
      </c>
      <c r="H9" s="79">
        <v>2.53E-2</v>
      </c>
      <c r="I9" s="77">
        <v>16997343</v>
      </c>
      <c r="J9" s="78">
        <f>(I9/F9)</f>
        <v>1.1331562E-2</v>
      </c>
      <c r="K9" s="49"/>
      <c r="L9" s="72"/>
    </row>
    <row r="10" spans="1:12" s="19" customFormat="1" ht="74.25" customHeight="1" x14ac:dyDescent="0.25">
      <c r="A10" s="37" t="s">
        <v>4</v>
      </c>
      <c r="B10" s="37" t="s">
        <v>6</v>
      </c>
      <c r="C10" s="38" t="s">
        <v>37</v>
      </c>
      <c r="D10" s="51" t="s">
        <v>33</v>
      </c>
      <c r="E10" s="37" t="s">
        <v>34</v>
      </c>
      <c r="F10" s="39">
        <v>3000000000</v>
      </c>
      <c r="G10" s="37" t="s">
        <v>0</v>
      </c>
      <c r="H10" s="45">
        <v>5.04E-2</v>
      </c>
      <c r="I10" s="63">
        <v>376464804.60360849</v>
      </c>
      <c r="J10" s="40">
        <f t="shared" ref="J10:J18" si="1">(I10/F10)</f>
        <v>0.12548826820120282</v>
      </c>
      <c r="K10" s="49"/>
    </row>
    <row r="11" spans="1:12" s="19" customFormat="1" ht="74.25" customHeight="1" x14ac:dyDescent="0.25">
      <c r="A11" s="37" t="s">
        <v>4</v>
      </c>
      <c r="B11" s="37" t="s">
        <v>6</v>
      </c>
      <c r="C11" s="38" t="s">
        <v>38</v>
      </c>
      <c r="D11" s="51" t="s">
        <v>33</v>
      </c>
      <c r="E11" s="37" t="s">
        <v>34</v>
      </c>
      <c r="F11" s="39">
        <v>1852528000</v>
      </c>
      <c r="G11" s="37" t="s">
        <v>0</v>
      </c>
      <c r="H11" s="45">
        <v>3.1E-2</v>
      </c>
      <c r="I11" s="63">
        <v>228853582.33030167</v>
      </c>
      <c r="J11" s="40">
        <f t="shared" si="1"/>
        <v>0.12353582905645781</v>
      </c>
      <c r="K11" s="49"/>
    </row>
    <row r="12" spans="1:12" s="19" customFormat="1" ht="74.25" customHeight="1" x14ac:dyDescent="0.25">
      <c r="A12" s="37" t="s">
        <v>4</v>
      </c>
      <c r="B12" s="37" t="s">
        <v>6</v>
      </c>
      <c r="C12" s="38" t="s">
        <v>37</v>
      </c>
      <c r="D12" s="51" t="s">
        <v>33</v>
      </c>
      <c r="E12" s="37" t="s">
        <v>5</v>
      </c>
      <c r="F12" s="39">
        <v>1350000000</v>
      </c>
      <c r="G12" s="37" t="s">
        <v>0</v>
      </c>
      <c r="H12" s="53">
        <v>2.2700000000000001E-2</v>
      </c>
      <c r="I12" s="63">
        <v>169353128.61100292</v>
      </c>
      <c r="J12" s="40">
        <f t="shared" si="1"/>
        <v>0.12544676193407625</v>
      </c>
      <c r="K12" s="49"/>
      <c r="L12" s="60"/>
    </row>
    <row r="13" spans="1:12" s="19" customFormat="1" ht="74.25" customHeight="1" x14ac:dyDescent="0.25">
      <c r="A13" s="37" t="s">
        <v>4</v>
      </c>
      <c r="B13" s="37" t="s">
        <v>6</v>
      </c>
      <c r="C13" s="38" t="s">
        <v>38</v>
      </c>
      <c r="D13" s="51" t="s">
        <v>33</v>
      </c>
      <c r="E13" s="37" t="s">
        <v>5</v>
      </c>
      <c r="F13" s="39">
        <v>1750000000</v>
      </c>
      <c r="G13" s="37" t="s">
        <v>0</v>
      </c>
      <c r="H13" s="45">
        <v>2.9399999999999999E-2</v>
      </c>
      <c r="I13" s="63">
        <v>220408105.28662094</v>
      </c>
      <c r="J13" s="40">
        <f t="shared" si="1"/>
        <v>0.12594748873521197</v>
      </c>
      <c r="K13" s="49"/>
    </row>
    <row r="14" spans="1:12" s="19" customFormat="1" ht="74.25" customHeight="1" x14ac:dyDescent="0.25">
      <c r="A14" s="37" t="s">
        <v>4</v>
      </c>
      <c r="B14" s="37" t="s">
        <v>6</v>
      </c>
      <c r="C14" s="38" t="s">
        <v>36</v>
      </c>
      <c r="D14" s="51" t="s">
        <v>33</v>
      </c>
      <c r="E14" s="37" t="s">
        <v>5</v>
      </c>
      <c r="F14" s="39">
        <v>1900000000</v>
      </c>
      <c r="G14" s="37" t="s">
        <v>0</v>
      </c>
      <c r="H14" s="53">
        <v>3.1899999999999998E-2</v>
      </c>
      <c r="I14" s="63">
        <v>241202990.51551223</v>
      </c>
      <c r="J14" s="40">
        <f t="shared" si="1"/>
        <v>0.12694894237658538</v>
      </c>
      <c r="K14" s="49"/>
    </row>
    <row r="15" spans="1:12" s="19" customFormat="1" ht="74.25" customHeight="1" x14ac:dyDescent="0.25">
      <c r="A15" s="37" t="s">
        <v>4</v>
      </c>
      <c r="B15" s="37" t="s">
        <v>6</v>
      </c>
      <c r="C15" s="38" t="s">
        <v>42</v>
      </c>
      <c r="D15" s="51" t="s">
        <v>33</v>
      </c>
      <c r="E15" s="37" t="s">
        <v>35</v>
      </c>
      <c r="F15" s="39">
        <v>1185342076.3299999</v>
      </c>
      <c r="G15" s="37" t="s">
        <v>0</v>
      </c>
      <c r="H15" s="45">
        <v>2.9000000000000001E-2</v>
      </c>
      <c r="I15" s="63">
        <v>12982678.120000001</v>
      </c>
      <c r="J15" s="40">
        <f t="shared" si="1"/>
        <v>1.0952684781254333E-2</v>
      </c>
      <c r="K15" s="49"/>
    </row>
    <row r="16" spans="1:12" s="19" customFormat="1" ht="74.25" customHeight="1" x14ac:dyDescent="0.25">
      <c r="A16" s="37" t="s">
        <v>4</v>
      </c>
      <c r="B16" s="37" t="s">
        <v>6</v>
      </c>
      <c r="C16" s="38" t="s">
        <v>39</v>
      </c>
      <c r="D16" s="51" t="s">
        <v>33</v>
      </c>
      <c r="E16" s="37" t="s">
        <v>7</v>
      </c>
      <c r="F16" s="39">
        <v>4416500000</v>
      </c>
      <c r="G16" s="37" t="s">
        <v>0</v>
      </c>
      <c r="H16" s="53">
        <v>7.4139999999999998E-2</v>
      </c>
      <c r="I16" s="63">
        <v>551658448.54449069</v>
      </c>
      <c r="J16" s="40">
        <f t="shared" si="1"/>
        <v>0.1249085131992507</v>
      </c>
      <c r="K16" s="49"/>
    </row>
    <row r="17" spans="1:11" s="19" customFormat="1" ht="74.25" customHeight="1" x14ac:dyDescent="0.25">
      <c r="A17" s="37" t="s">
        <v>4</v>
      </c>
      <c r="B17" s="37" t="s">
        <v>6</v>
      </c>
      <c r="C17" s="38" t="s">
        <v>40</v>
      </c>
      <c r="D17" s="51" t="s">
        <v>33</v>
      </c>
      <c r="E17" s="37" t="s">
        <v>7</v>
      </c>
      <c r="F17" s="39">
        <v>5000000000</v>
      </c>
      <c r="G17" s="37" t="s">
        <v>0</v>
      </c>
      <c r="H17" s="53">
        <v>8.3930000000000005E-2</v>
      </c>
      <c r="I17" s="63">
        <v>619533878.84845281</v>
      </c>
      <c r="J17" s="40">
        <f t="shared" si="1"/>
        <v>0.12390677576969056</v>
      </c>
      <c r="K17" s="49"/>
    </row>
    <row r="18" spans="1:11" s="19" customFormat="1" ht="74.25" customHeight="1" x14ac:dyDescent="0.25">
      <c r="A18" s="37" t="s">
        <v>4</v>
      </c>
      <c r="B18" s="37" t="s">
        <v>6</v>
      </c>
      <c r="C18" s="38" t="s">
        <v>41</v>
      </c>
      <c r="D18" s="51" t="s">
        <v>33</v>
      </c>
      <c r="E18" s="37" t="s">
        <v>7</v>
      </c>
      <c r="F18" s="39">
        <v>5000000000</v>
      </c>
      <c r="G18" s="37" t="s">
        <v>0</v>
      </c>
      <c r="H18" s="53">
        <v>8.3930000000000005E-2</v>
      </c>
      <c r="I18" s="63">
        <v>622038222.38237906</v>
      </c>
      <c r="J18" s="40">
        <f t="shared" si="1"/>
        <v>0.12440764447647581</v>
      </c>
      <c r="K18" s="49"/>
    </row>
    <row r="19" spans="1:11" s="19" customFormat="1" ht="74.25" customHeight="1" x14ac:dyDescent="0.25">
      <c r="A19" s="37" t="s">
        <v>4</v>
      </c>
      <c r="B19" s="37" t="s">
        <v>6</v>
      </c>
      <c r="C19" s="38" t="s">
        <v>43</v>
      </c>
      <c r="D19" s="51" t="s">
        <v>33</v>
      </c>
      <c r="E19" s="37" t="s">
        <v>2</v>
      </c>
      <c r="F19" s="39">
        <v>500000000</v>
      </c>
      <c r="G19" s="37" t="s">
        <v>0</v>
      </c>
      <c r="H19" s="45">
        <v>8.3999999999999995E-3</v>
      </c>
      <c r="I19" s="63">
        <v>62604317.5357223</v>
      </c>
      <c r="J19" s="40">
        <f t="shared" ref="J19:J28" si="2">(I19/F19)</f>
        <v>0.12520863507144461</v>
      </c>
      <c r="K19" s="49"/>
    </row>
    <row r="20" spans="1:11" s="19" customFormat="1" ht="74.25" customHeight="1" x14ac:dyDescent="0.25">
      <c r="A20" s="37" t="s">
        <v>4</v>
      </c>
      <c r="B20" s="37" t="s">
        <v>6</v>
      </c>
      <c r="C20" s="38" t="s">
        <v>46</v>
      </c>
      <c r="D20" s="51" t="s">
        <v>33</v>
      </c>
      <c r="E20" s="37" t="s">
        <v>44</v>
      </c>
      <c r="F20" s="39">
        <v>3397918257.5</v>
      </c>
      <c r="G20" s="37" t="s">
        <v>0</v>
      </c>
      <c r="H20" s="45">
        <v>5.7049999999999997E-2</v>
      </c>
      <c r="I20" s="63">
        <v>422877527.37104201</v>
      </c>
      <c r="J20" s="40">
        <f t="shared" si="2"/>
        <v>0.12445194243200303</v>
      </c>
      <c r="K20" s="49"/>
    </row>
    <row r="21" spans="1:11" s="19" customFormat="1" ht="74.25" customHeight="1" x14ac:dyDescent="0.25">
      <c r="A21" s="37" t="s">
        <v>4</v>
      </c>
      <c r="B21" s="37" t="s">
        <v>6</v>
      </c>
      <c r="C21" s="38" t="s">
        <v>37</v>
      </c>
      <c r="D21" s="51" t="s">
        <v>33</v>
      </c>
      <c r="E21" s="37" t="s">
        <v>32</v>
      </c>
      <c r="F21" s="39">
        <v>500000000</v>
      </c>
      <c r="G21" s="37" t="s">
        <v>0</v>
      </c>
      <c r="H21" s="45">
        <v>7.1999999999999998E-3</v>
      </c>
      <c r="I21" s="63">
        <v>5606120.9199999999</v>
      </c>
      <c r="J21" s="40">
        <f t="shared" si="2"/>
        <v>1.121224184E-2</v>
      </c>
      <c r="K21" s="49"/>
    </row>
    <row r="22" spans="1:11" ht="74.25" customHeight="1" x14ac:dyDescent="0.25">
      <c r="A22" s="37" t="s">
        <v>4</v>
      </c>
      <c r="B22" s="37" t="s">
        <v>6</v>
      </c>
      <c r="C22" s="38" t="s">
        <v>48</v>
      </c>
      <c r="D22" s="51" t="s">
        <v>33</v>
      </c>
      <c r="E22" s="37" t="s">
        <v>32</v>
      </c>
      <c r="F22" s="39">
        <v>250000000</v>
      </c>
      <c r="G22" s="37" t="s">
        <v>0</v>
      </c>
      <c r="H22" s="45">
        <v>3.5999999999999999E-3</v>
      </c>
      <c r="I22" s="63">
        <v>2851465.28</v>
      </c>
      <c r="J22" s="40">
        <f t="shared" si="2"/>
        <v>1.1405861119999999E-2</v>
      </c>
      <c r="K22" s="21"/>
    </row>
    <row r="23" spans="1:11" ht="74.25" customHeight="1" x14ac:dyDescent="0.25">
      <c r="A23" s="37" t="s">
        <v>4</v>
      </c>
      <c r="B23" s="37" t="s">
        <v>6</v>
      </c>
      <c r="C23" s="38" t="s">
        <v>49</v>
      </c>
      <c r="D23" s="51" t="s">
        <v>33</v>
      </c>
      <c r="E23" s="37" t="s">
        <v>34</v>
      </c>
      <c r="F23" s="39">
        <v>1000000000</v>
      </c>
      <c r="G23" s="37" t="s">
        <v>0</v>
      </c>
      <c r="H23" s="45">
        <v>1.6799999999999999E-2</v>
      </c>
      <c r="I23" s="63">
        <v>125547418.18311112</v>
      </c>
      <c r="J23" s="40">
        <f t="shared" si="2"/>
        <v>0.1255474181831111</v>
      </c>
      <c r="K23" s="21"/>
    </row>
    <row r="24" spans="1:11" ht="74.25" customHeight="1" x14ac:dyDescent="0.25">
      <c r="A24" s="37" t="s">
        <v>4</v>
      </c>
      <c r="B24" s="37" t="s">
        <v>6</v>
      </c>
      <c r="C24" s="38" t="s">
        <v>50</v>
      </c>
      <c r="D24" s="51" t="s">
        <v>33</v>
      </c>
      <c r="E24" s="37" t="s">
        <v>34</v>
      </c>
      <c r="F24" s="39">
        <v>830000000</v>
      </c>
      <c r="G24" s="37" t="s">
        <v>0</v>
      </c>
      <c r="H24" s="45">
        <v>1.3899999999999999E-2</v>
      </c>
      <c r="I24" s="63">
        <v>48992566.365119062</v>
      </c>
      <c r="J24" s="40">
        <f t="shared" si="2"/>
        <v>5.9027188391709715E-2</v>
      </c>
      <c r="K24" s="21"/>
    </row>
    <row r="25" spans="1:11" ht="74.25" customHeight="1" x14ac:dyDescent="0.25">
      <c r="A25" s="37" t="s">
        <v>4</v>
      </c>
      <c r="B25" s="37" t="s">
        <v>65</v>
      </c>
      <c r="C25" s="38" t="s">
        <v>61</v>
      </c>
      <c r="D25" s="51" t="s">
        <v>33</v>
      </c>
      <c r="E25" s="37" t="s">
        <v>32</v>
      </c>
      <c r="F25" s="39">
        <v>1173376713.26</v>
      </c>
      <c r="G25" s="37" t="s">
        <v>0</v>
      </c>
      <c r="H25" s="45">
        <v>2.9000000000000001E-2</v>
      </c>
      <c r="I25" s="63">
        <v>135939326.36947095</v>
      </c>
      <c r="J25" s="40">
        <f t="shared" si="2"/>
        <v>0.11585309716245336</v>
      </c>
      <c r="K25" s="21"/>
    </row>
    <row r="26" spans="1:11" ht="74.25" customHeight="1" x14ac:dyDescent="0.25">
      <c r="A26" s="37" t="s">
        <v>4</v>
      </c>
      <c r="B26" s="37" t="s">
        <v>65</v>
      </c>
      <c r="C26" s="38" t="s">
        <v>62</v>
      </c>
      <c r="D26" s="51" t="s">
        <v>33</v>
      </c>
      <c r="E26" s="37" t="s">
        <v>44</v>
      </c>
      <c r="F26" s="39">
        <v>1484637075.6300001</v>
      </c>
      <c r="G26" s="37" t="s">
        <v>0</v>
      </c>
      <c r="H26" s="45">
        <v>2.53E-2</v>
      </c>
      <c r="I26" s="73">
        <v>172515837.12215039</v>
      </c>
      <c r="J26" s="40">
        <f t="shared" si="2"/>
        <v>0.11620067958288322</v>
      </c>
      <c r="K26" s="21"/>
    </row>
    <row r="27" spans="1:11" ht="74.25" customHeight="1" x14ac:dyDescent="0.25">
      <c r="A27" s="37" t="s">
        <v>4</v>
      </c>
      <c r="B27" s="37" t="s">
        <v>65</v>
      </c>
      <c r="C27" s="38" t="s">
        <v>63</v>
      </c>
      <c r="D27" s="51" t="s">
        <v>33</v>
      </c>
      <c r="E27" s="37" t="s">
        <v>60</v>
      </c>
      <c r="F27" s="39">
        <v>492108743.11000001</v>
      </c>
      <c r="G27" s="37" t="s">
        <v>0</v>
      </c>
      <c r="H27" s="45">
        <v>1.6799999999999999E-2</v>
      </c>
      <c r="I27" s="73">
        <v>56435220.061099395</v>
      </c>
      <c r="J27" s="40">
        <f t="shared" si="2"/>
        <v>0.11468038487681279</v>
      </c>
      <c r="K27" s="21"/>
    </row>
    <row r="28" spans="1:11" ht="74.25" customHeight="1" x14ac:dyDescent="0.25">
      <c r="A28" s="37" t="s">
        <v>4</v>
      </c>
      <c r="B28" s="37" t="s">
        <v>65</v>
      </c>
      <c r="C28" s="38" t="s">
        <v>64</v>
      </c>
      <c r="D28" s="51" t="s">
        <v>33</v>
      </c>
      <c r="E28" s="37" t="s">
        <v>60</v>
      </c>
      <c r="F28" s="39">
        <v>247988500</v>
      </c>
      <c r="G28" s="37" t="s">
        <v>0</v>
      </c>
      <c r="H28" s="45">
        <v>1.3899999999999999E-2</v>
      </c>
      <c r="I28" s="63">
        <v>28340736.750422221</v>
      </c>
      <c r="J28" s="40">
        <f t="shared" si="2"/>
        <v>0.11428246370465656</v>
      </c>
      <c r="K28" s="21"/>
    </row>
    <row r="29" spans="1:11" x14ac:dyDescent="0.25">
      <c r="A29" s="29"/>
      <c r="B29" s="29"/>
      <c r="C29" s="29"/>
      <c r="D29" s="30"/>
      <c r="E29" s="29"/>
      <c r="F29" s="31"/>
      <c r="G29" s="29"/>
      <c r="H29" s="32"/>
      <c r="I29" s="33"/>
      <c r="J29" s="34"/>
      <c r="K29" s="4"/>
    </row>
    <row r="30" spans="1:11" x14ac:dyDescent="0.25">
      <c r="A30" s="22" t="s">
        <v>25</v>
      </c>
      <c r="B30" s="35"/>
      <c r="C30" s="35"/>
      <c r="D30" s="36"/>
      <c r="E30" s="35"/>
      <c r="F30" s="35"/>
      <c r="G30" s="35"/>
      <c r="H30" s="35"/>
      <c r="I30" s="35"/>
      <c r="J30" s="35"/>
      <c r="K30" s="4"/>
    </row>
    <row r="31" spans="1:11" x14ac:dyDescent="0.25">
      <c r="A31" s="22" t="s">
        <v>29</v>
      </c>
      <c r="B31" s="35"/>
      <c r="C31" s="35"/>
      <c r="D31" s="36"/>
      <c r="E31" s="35"/>
      <c r="F31" s="35"/>
      <c r="G31" s="35"/>
      <c r="H31" s="35"/>
      <c r="I31" s="35"/>
      <c r="J31" s="35"/>
    </row>
    <row r="32" spans="1:11" x14ac:dyDescent="0.25">
      <c r="A32" s="2"/>
      <c r="B32" s="2"/>
      <c r="C32" s="2"/>
      <c r="D32" s="3"/>
      <c r="E32" s="2"/>
      <c r="F32" s="2"/>
      <c r="G32" s="2"/>
      <c r="H32" s="2"/>
      <c r="I32" s="2"/>
      <c r="J32" s="2"/>
    </row>
    <row r="33" spans="1:12" x14ac:dyDescent="0.25">
      <c r="D33" s="1"/>
    </row>
    <row r="34" spans="1:12" x14ac:dyDescent="0.25">
      <c r="D34" s="1"/>
    </row>
    <row r="36" spans="1:12" x14ac:dyDescent="0.25">
      <c r="A36" s="81"/>
      <c r="B36" s="81" t="s">
        <v>72</v>
      </c>
      <c r="C36" s="81"/>
      <c r="D36" s="81"/>
      <c r="E36" s="81" t="s">
        <v>73</v>
      </c>
      <c r="F36" s="81"/>
      <c r="G36" s="81"/>
      <c r="H36" s="81"/>
    </row>
    <row r="37" spans="1:12" x14ac:dyDescent="0.25">
      <c r="A37" s="81"/>
      <c r="B37" s="81" t="s">
        <v>74</v>
      </c>
      <c r="C37" s="81"/>
      <c r="D37" s="81"/>
      <c r="E37" s="81" t="s">
        <v>75</v>
      </c>
      <c r="F37" s="81"/>
      <c r="G37" s="81"/>
      <c r="H37" s="81"/>
    </row>
    <row r="38" spans="1:12" x14ac:dyDescent="0.25">
      <c r="A38" s="81"/>
      <c r="B38" s="81"/>
      <c r="C38" s="81"/>
      <c r="D38" s="81"/>
      <c r="E38" s="81"/>
      <c r="F38" s="81"/>
      <c r="G38" s="81"/>
      <c r="H38" s="81"/>
    </row>
    <row r="39" spans="1:12" x14ac:dyDescent="0.25">
      <c r="A39" s="81"/>
      <c r="B39" s="81"/>
      <c r="C39" s="81"/>
      <c r="D39" s="81"/>
      <c r="E39" s="81"/>
      <c r="F39" s="81"/>
      <c r="G39" s="81"/>
      <c r="H39" s="81"/>
    </row>
    <row r="40" spans="1:12" x14ac:dyDescent="0.25">
      <c r="A40" s="81"/>
      <c r="B40" s="81"/>
      <c r="C40" s="81"/>
      <c r="D40" s="81"/>
      <c r="E40" s="81"/>
      <c r="F40" s="81"/>
      <c r="G40" s="81"/>
      <c r="H40" s="81"/>
      <c r="I40" s="81"/>
      <c r="J40" s="81"/>
      <c r="K40" s="81"/>
      <c r="L40" s="81"/>
    </row>
    <row r="41" spans="1:12" x14ac:dyDescent="0.25">
      <c r="A41" s="81"/>
      <c r="B41" s="82" t="s">
        <v>76</v>
      </c>
      <c r="C41" s="81"/>
      <c r="D41" s="81"/>
      <c r="E41" s="81"/>
      <c r="F41" s="81"/>
      <c r="G41" s="81"/>
      <c r="H41" s="81"/>
      <c r="I41" s="81"/>
      <c r="J41" s="81"/>
      <c r="K41" s="81"/>
      <c r="L41" s="81"/>
    </row>
    <row r="42" spans="1:12" x14ac:dyDescent="0.25">
      <c r="A42" s="81"/>
      <c r="B42" s="81"/>
      <c r="C42" s="81"/>
      <c r="D42" s="81"/>
      <c r="E42" s="81"/>
      <c r="F42" s="81"/>
      <c r="G42" s="81"/>
      <c r="H42" s="81"/>
      <c r="I42" s="81"/>
      <c r="J42" s="81"/>
      <c r="K42" s="81"/>
      <c r="L42" s="81"/>
    </row>
    <row r="43" spans="1:12" x14ac:dyDescent="0.25">
      <c r="A43" s="81"/>
      <c r="B43" s="81"/>
      <c r="C43" s="81"/>
      <c r="D43" s="81"/>
      <c r="E43" s="81"/>
      <c r="F43" s="81"/>
      <c r="G43" s="81"/>
      <c r="H43" s="81"/>
      <c r="I43" s="81"/>
      <c r="J43" s="81"/>
      <c r="K43" s="81"/>
      <c r="L43" s="8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21"/>
  <sheetViews>
    <sheetView zoomScale="115" zoomScaleNormal="115" workbookViewId="0">
      <selection activeCell="B16" sqref="B16"/>
    </sheetView>
  </sheetViews>
  <sheetFormatPr baseColWidth="10" defaultRowHeight="15" x14ac:dyDescent="0.25"/>
  <cols>
    <col min="1" max="1" width="53.28515625" customWidth="1"/>
    <col min="2" max="2" width="26.7109375" customWidth="1"/>
    <col min="3" max="3" width="17.140625" bestFit="1" customWidth="1"/>
    <col min="4" max="4" width="18" customWidth="1"/>
    <col min="8" max="8" width="0" hidden="1" customWidth="1"/>
  </cols>
  <sheetData>
    <row r="1" spans="1:8" ht="54" customHeight="1" x14ac:dyDescent="0.25">
      <c r="A1" s="88" t="s">
        <v>67</v>
      </c>
      <c r="B1" s="88"/>
    </row>
    <row r="2" spans="1:8" ht="24" x14ac:dyDescent="0.25">
      <c r="A2" s="58"/>
      <c r="B2" s="57" t="s">
        <v>47</v>
      </c>
    </row>
    <row r="3" spans="1:8" x14ac:dyDescent="0.25">
      <c r="A3" s="5" t="s">
        <v>66</v>
      </c>
      <c r="B3" s="71">
        <v>32626161537.400002</v>
      </c>
    </row>
    <row r="4" spans="1:8" x14ac:dyDescent="0.25">
      <c r="A4" s="6" t="s">
        <v>20</v>
      </c>
      <c r="B4" s="7">
        <f>B5-B3</f>
        <v>-38615715.04000473</v>
      </c>
      <c r="C4" s="8"/>
    </row>
    <row r="5" spans="1:8" ht="30" x14ac:dyDescent="0.25">
      <c r="A5" s="5" t="s">
        <v>57</v>
      </c>
      <c r="B5" s="52">
        <v>32587545822.359997</v>
      </c>
      <c r="C5" s="66"/>
    </row>
    <row r="6" spans="1:8" x14ac:dyDescent="0.25">
      <c r="A6" s="6" t="s">
        <v>69</v>
      </c>
      <c r="B6" s="7">
        <f>B7-B5</f>
        <v>-42645333.439994812</v>
      </c>
      <c r="C6" s="8"/>
    </row>
    <row r="7" spans="1:8" ht="30" x14ac:dyDescent="0.25">
      <c r="A7" s="5" t="s">
        <v>70</v>
      </c>
      <c r="B7" s="52">
        <v>32544900488.920002</v>
      </c>
      <c r="C7" s="66"/>
    </row>
    <row r="8" spans="1:8" x14ac:dyDescent="0.25">
      <c r="A8" s="54"/>
      <c r="B8" s="55"/>
      <c r="C8" s="24"/>
    </row>
    <row r="9" spans="1:8" x14ac:dyDescent="0.25">
      <c r="A9" s="89" t="s">
        <v>52</v>
      </c>
      <c r="B9" s="89"/>
    </row>
    <row r="10" spans="1:8" ht="60" customHeight="1" x14ac:dyDescent="0.25">
      <c r="A10" s="89"/>
      <c r="B10" s="89"/>
      <c r="H10">
        <f>SUM('[1]1716 BBVA'!$J$57:$J$59)</f>
        <v>43574364.744749591</v>
      </c>
    </row>
    <row r="11" spans="1:8" x14ac:dyDescent="0.25">
      <c r="H11">
        <f>SUM('[1]2028 BBVA'!$J$57:$J$59)</f>
        <v>51505798.562943086</v>
      </c>
    </row>
    <row r="14" spans="1:8" x14ac:dyDescent="0.25">
      <c r="H14">
        <f>SUM('[1]1380 BBVA'!$J$57:$J$59)</f>
        <v>35039983.16453959</v>
      </c>
    </row>
    <row r="15" spans="1:8" x14ac:dyDescent="0.25">
      <c r="H15">
        <f>SUM('[1]4500 Interacciones'!$J$58:$J$60)</f>
        <v>119106659.08950028</v>
      </c>
    </row>
    <row r="16" spans="1:8" x14ac:dyDescent="0.25">
      <c r="H16">
        <f>SUM('[1]1400  Multiva'!$J$58:$J$60)</f>
        <v>39761963.968866862</v>
      </c>
    </row>
    <row r="17" spans="8:8" x14ac:dyDescent="0.25">
      <c r="H17">
        <f>SUM('[2]Banobras 1400'!$H$74:$H$76)</f>
        <v>35696387.279960081</v>
      </c>
    </row>
    <row r="18" spans="8:8" x14ac:dyDescent="0.25">
      <c r="H18">
        <f>SUM('[2]Banobras 1200'!$H$79:$H$81)</f>
        <v>27162666.66666666</v>
      </c>
    </row>
    <row r="19" spans="8:8" x14ac:dyDescent="0.25">
      <c r="H19">
        <f>SUM('[2]Banobras 636.92'!$H$67:$H$69)</f>
        <v>13459895.902114168</v>
      </c>
    </row>
    <row r="20" spans="8:8" x14ac:dyDescent="0.25">
      <c r="H20">
        <f>SUM('[2]Banobras 1020'!$G$65:$G$67)</f>
        <v>21363000</v>
      </c>
    </row>
    <row r="21" spans="8:8" x14ac:dyDescent="0.25">
      <c r="H21">
        <f>SUM('[1]Banorte 1,995mdp'!$J$43:$J$45)</f>
        <v>49337046.910403021</v>
      </c>
    </row>
  </sheetData>
  <mergeCells count="3">
    <mergeCell ref="A1:B1"/>
    <mergeCell ref="A10:B10"/>
    <mergeCell ref="A9:B9"/>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I19"/>
  <sheetViews>
    <sheetView workbookViewId="0">
      <selection activeCell="C6" sqref="C6"/>
    </sheetView>
  </sheetViews>
  <sheetFormatPr baseColWidth="10" defaultRowHeight="15" x14ac:dyDescent="0.25"/>
  <cols>
    <col min="1" max="1" width="49" customWidth="1"/>
    <col min="2" max="2" width="18.28515625" bestFit="1" customWidth="1"/>
    <col min="3" max="3" width="19.5703125" customWidth="1"/>
    <col min="4" max="4" width="2.5703125" customWidth="1"/>
    <col min="5" max="5" width="23.140625" hidden="1" customWidth="1"/>
    <col min="6" max="6" width="0" hidden="1" customWidth="1"/>
    <col min="9" max="9" width="15.140625" hidden="1" customWidth="1"/>
  </cols>
  <sheetData>
    <row r="2" spans="1:9" ht="36.75" customHeight="1" x14ac:dyDescent="0.25">
      <c r="A2" s="88" t="s">
        <v>21</v>
      </c>
      <c r="B2" s="88"/>
      <c r="C2" s="88"/>
      <c r="D2" s="42"/>
      <c r="E2" s="9"/>
    </row>
    <row r="3" spans="1:9" x14ac:dyDescent="0.25">
      <c r="A3" s="56" t="str">
        <f>'Formato 0'!A3</f>
        <v>al Tercer Trimestre de 2023</v>
      </c>
    </row>
    <row r="4" spans="1:9" ht="35.25" x14ac:dyDescent="0.25">
      <c r="A4" s="58"/>
      <c r="B4" s="57" t="s">
        <v>59</v>
      </c>
      <c r="C4" s="68" t="s">
        <v>68</v>
      </c>
      <c r="D4" s="17"/>
      <c r="E4" s="2"/>
    </row>
    <row r="5" spans="1:9" s="12" customFormat="1" ht="14.45" customHeight="1" x14ac:dyDescent="0.2">
      <c r="A5" s="10" t="s">
        <v>22</v>
      </c>
      <c r="B5" s="65">
        <f>888314000000/1000</f>
        <v>888314000</v>
      </c>
      <c r="C5" s="69">
        <v>922642000</v>
      </c>
      <c r="D5" s="25"/>
      <c r="E5" s="11"/>
    </row>
    <row r="6" spans="1:9" s="12" customFormat="1" x14ac:dyDescent="0.2">
      <c r="A6" s="13" t="s">
        <v>23</v>
      </c>
      <c r="B6" s="65">
        <f>'Formato 1'!B3/1000</f>
        <v>32626161.5374</v>
      </c>
      <c r="C6" s="64">
        <f>+'Formato 1'!B7/1000</f>
        <v>32544900.488920003</v>
      </c>
      <c r="D6" s="23"/>
    </row>
    <row r="7" spans="1:9" s="12" customFormat="1" x14ac:dyDescent="0.25">
      <c r="A7" s="13" t="s">
        <v>24</v>
      </c>
      <c r="B7" s="20">
        <f>+B6/B5</f>
        <v>3.6728185683665912E-2</v>
      </c>
      <c r="C7" s="20">
        <f>+C6/C5</f>
        <v>3.527359527196898E-2</v>
      </c>
      <c r="D7" s="43"/>
    </row>
    <row r="9" spans="1:9" x14ac:dyDescent="0.25">
      <c r="A9" s="14"/>
      <c r="B9" s="14"/>
      <c r="C9" s="14"/>
      <c r="D9" s="14"/>
      <c r="E9" s="26"/>
      <c r="F9" s="14"/>
      <c r="I9" s="15"/>
    </row>
    <row r="12" spans="1:9" x14ac:dyDescent="0.25">
      <c r="I12">
        <f>SUM('[1]1380 BBVA'!$J$57:$J$59)</f>
        <v>35039983.16453959</v>
      </c>
    </row>
    <row r="13" spans="1:9" x14ac:dyDescent="0.25">
      <c r="A13" s="90" t="s">
        <v>56</v>
      </c>
      <c r="B13" s="90"/>
      <c r="C13" s="90"/>
      <c r="I13">
        <f>SUM('[1]4500 Interacciones'!$J$58:$J$60)</f>
        <v>119106659.08950028</v>
      </c>
    </row>
    <row r="14" spans="1:9" ht="30" customHeight="1" x14ac:dyDescent="0.25">
      <c r="A14" s="90"/>
      <c r="B14" s="90"/>
      <c r="C14" s="90"/>
      <c r="I14">
        <f>SUM('[1]1400  Multiva'!$J$58:$J$60)</f>
        <v>39761963.968866862</v>
      </c>
    </row>
    <row r="15" spans="1:9" ht="63" customHeight="1" x14ac:dyDescent="0.25">
      <c r="A15" s="90" t="s">
        <v>53</v>
      </c>
      <c r="B15" s="90"/>
      <c r="C15" s="90"/>
      <c r="I15">
        <f>SUM('[2]Banobras 1400'!$H$74:$H$76)</f>
        <v>35696387.279960081</v>
      </c>
    </row>
    <row r="16" spans="1:9" x14ac:dyDescent="0.25">
      <c r="I16">
        <f>SUM('[2]Banobras 1200'!$H$79:$H$81)</f>
        <v>27162666.66666666</v>
      </c>
    </row>
    <row r="17" spans="9:9" x14ac:dyDescent="0.25">
      <c r="I17">
        <f>SUM('[2]Banobras 636.92'!$H$67:$H$69)</f>
        <v>13459895.902114168</v>
      </c>
    </row>
    <row r="18" spans="9:9" x14ac:dyDescent="0.25">
      <c r="I18">
        <f>SUM('[2]Banobras 1020'!$G$65:$G$67)</f>
        <v>21363000</v>
      </c>
    </row>
    <row r="19" spans="9:9" x14ac:dyDescent="0.25">
      <c r="I19">
        <f>SUM('[1]Banorte 1,995mdp'!$J$43:$J$45)</f>
        <v>49337046.910403021</v>
      </c>
    </row>
  </sheetData>
  <mergeCells count="3">
    <mergeCell ref="A2:C2"/>
    <mergeCell ref="A13:C14"/>
    <mergeCell ref="A15:C15"/>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
  <sheetViews>
    <sheetView workbookViewId="0">
      <selection activeCell="E12" sqref="E12"/>
    </sheetView>
  </sheetViews>
  <sheetFormatPr baseColWidth="10" defaultRowHeight="15" x14ac:dyDescent="0.25"/>
  <sheetData>
    <row r="6" spans="2:2" x14ac:dyDescent="0.25">
      <c r="B6" s="62" t="s">
        <v>54</v>
      </c>
    </row>
  </sheetData>
  <hyperlinks>
    <hyperlink ref="B6"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2:I25"/>
  <sheetViews>
    <sheetView topLeftCell="A4" workbookViewId="0">
      <selection activeCell="A24" sqref="A24"/>
    </sheetView>
  </sheetViews>
  <sheetFormatPr baseColWidth="10" defaultRowHeight="15" x14ac:dyDescent="0.25"/>
  <cols>
    <col min="1" max="1" width="49" customWidth="1"/>
    <col min="2" max="2" width="17.42578125" customWidth="1"/>
    <col min="3" max="3" width="19.5703125" customWidth="1"/>
    <col min="4" max="4" width="23.140625" customWidth="1"/>
    <col min="8" max="8" width="15.140625" bestFit="1" customWidth="1"/>
    <col min="9" max="9" width="11.5703125" hidden="1" customWidth="1"/>
  </cols>
  <sheetData>
    <row r="2" spans="1:9" ht="65.45" customHeight="1" x14ac:dyDescent="0.25">
      <c r="A2" s="88" t="s">
        <v>30</v>
      </c>
      <c r="B2" s="88"/>
      <c r="C2" s="88"/>
      <c r="H2" s="15"/>
    </row>
    <row r="3" spans="1:9" x14ac:dyDescent="0.25">
      <c r="A3" s="91" t="str">
        <f>'Formato 2'!A3</f>
        <v>al Tercer Trimestre de 2023</v>
      </c>
      <c r="B3" s="88"/>
      <c r="C3" s="88"/>
      <c r="H3" s="16"/>
    </row>
    <row r="5" spans="1:9" ht="46.5" x14ac:dyDescent="0.25">
      <c r="A5" s="58"/>
      <c r="B5" s="57" t="s">
        <v>58</v>
      </c>
      <c r="C5" s="61" t="str">
        <f>'Formato 2'!C4</f>
        <v>Al 2do Trimestre 2023                           (cifras en miles de pesos)</v>
      </c>
      <c r="D5" s="2"/>
    </row>
    <row r="6" spans="1:9" s="12" customFormat="1" x14ac:dyDescent="0.25">
      <c r="A6" s="10" t="s">
        <v>51</v>
      </c>
      <c r="B6" s="41">
        <v>55498248.93</v>
      </c>
      <c r="C6" s="70">
        <v>33173919.155000001</v>
      </c>
      <c r="D6" s="25"/>
      <c r="F6" s="67"/>
    </row>
    <row r="7" spans="1:9" s="12" customFormat="1" x14ac:dyDescent="0.25">
      <c r="A7" s="13" t="s">
        <v>45</v>
      </c>
      <c r="B7" s="41">
        <v>32626161.537</v>
      </c>
      <c r="C7" s="28">
        <f>'Formato 2'!C6</f>
        <v>32544900.488920003</v>
      </c>
    </row>
    <row r="8" spans="1:9" s="12" customFormat="1" x14ac:dyDescent="0.25">
      <c r="A8" s="13" t="s">
        <v>24</v>
      </c>
      <c r="B8" s="18">
        <f>+B7/B6</f>
        <v>0.58787731443836022</v>
      </c>
      <c r="C8" s="20">
        <f>+C7/C6</f>
        <v>0.98103875929940609</v>
      </c>
    </row>
    <row r="9" spans="1:9" x14ac:dyDescent="0.25">
      <c r="C9" s="19"/>
      <c r="D9" s="23"/>
    </row>
    <row r="11" spans="1:9" x14ac:dyDescent="0.25">
      <c r="C11" s="27"/>
      <c r="D11" s="23"/>
    </row>
    <row r="12" spans="1:9" ht="47.25" customHeight="1" x14ac:dyDescent="0.25">
      <c r="A12" s="90" t="s">
        <v>55</v>
      </c>
      <c r="B12" s="90"/>
      <c r="C12" s="90"/>
      <c r="I12">
        <f>SUM('[3]5000 inbursa reest 2014'!$J$45:$J$47)</f>
        <v>130126342.31844307</v>
      </c>
    </row>
    <row r="13" spans="1:9" ht="51" customHeight="1" x14ac:dyDescent="0.25">
      <c r="A13" s="90"/>
      <c r="B13" s="90"/>
      <c r="C13" s="90"/>
      <c r="I13" s="44">
        <f>SUM('[4]1160 inbursa reest 2014'!$J$43:$J$45)</f>
        <v>27457776.718522366</v>
      </c>
    </row>
    <row r="14" spans="1:9" x14ac:dyDescent="0.25">
      <c r="C14" s="2"/>
      <c r="I14">
        <f>SUM('[1]1716 BBVA'!$J$57:$J$59)</f>
        <v>43574364.744749591</v>
      </c>
    </row>
    <row r="15" spans="1:9" x14ac:dyDescent="0.25">
      <c r="I15">
        <f>SUM('[1]2028 BBVA'!$J$57:$J$59)</f>
        <v>51505798.562943086</v>
      </c>
    </row>
    <row r="18" spans="9:9" x14ac:dyDescent="0.25">
      <c r="I18">
        <f>SUM('[1]1380 BBVA'!$J$57:$J$59)</f>
        <v>35039983.16453959</v>
      </c>
    </row>
    <row r="19" spans="9:9" x14ac:dyDescent="0.25">
      <c r="I19">
        <f>SUM('[1]4500 Interacciones'!$J$58:$J$60)</f>
        <v>119106659.08950028</v>
      </c>
    </row>
    <row r="20" spans="9:9" x14ac:dyDescent="0.25">
      <c r="I20">
        <f>SUM('[1]1400  Multiva'!$J$58:$J$60)</f>
        <v>39761963.968866862</v>
      </c>
    </row>
    <row r="21" spans="9:9" x14ac:dyDescent="0.25">
      <c r="I21">
        <f>SUM('[2]Banobras 1400'!$H$74:$H$76)</f>
        <v>35696387.279960081</v>
      </c>
    </row>
    <row r="22" spans="9:9" x14ac:dyDescent="0.25">
      <c r="I22">
        <f>SUM('[2]Banobras 1200'!$H$79:$H$81)</f>
        <v>27162666.66666666</v>
      </c>
    </row>
    <row r="23" spans="9:9" x14ac:dyDescent="0.25">
      <c r="I23">
        <f>SUM('[2]Banobras 636.92'!$H$67:$H$69)</f>
        <v>13459895.902114168</v>
      </c>
    </row>
    <row r="24" spans="9:9" x14ac:dyDescent="0.25">
      <c r="I24">
        <f>SUM('[2]Banobras 1020'!$G$65:$G$67)</f>
        <v>21363000</v>
      </c>
    </row>
    <row r="25" spans="9:9" x14ac:dyDescent="0.25">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Andrea Marcela Garcia Salas</cp:lastModifiedBy>
  <cp:lastPrinted>2024-02-16T16:40:11Z</cp:lastPrinted>
  <dcterms:created xsi:type="dcterms:W3CDTF">2013-07-26T18:45:28Z</dcterms:created>
  <dcterms:modified xsi:type="dcterms:W3CDTF">2024-02-16T16:42:57Z</dcterms:modified>
</cp:coreProperties>
</file>