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R18PRA40\Departamento de Informacion Financiera Concentrado Compartido\REPORTES\REPORTES TRIMESTRALES A CONTABILIDAD\Punto 12. CACECH\2022\3 TRIM\"/>
    </mc:Choice>
  </mc:AlternateContent>
  <bookViews>
    <workbookView xWindow="0" yWindow="0" windowWidth="16392" windowHeight="6216"/>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52511"/>
</workbook>
</file>

<file path=xl/calcChain.xml><?xml version="1.0" encoding="utf-8"?>
<calcChain xmlns="http://schemas.openxmlformats.org/spreadsheetml/2006/main">
  <c r="C6" i="4" l="1"/>
  <c r="C6" i="3" l="1"/>
  <c r="B7" i="4" l="1"/>
  <c r="C5" i="4"/>
  <c r="B6" i="3"/>
  <c r="B10" i="2" l="1"/>
  <c r="B7" i="3" l="1"/>
  <c r="B8" i="2" l="1"/>
  <c r="B4" i="2"/>
  <c r="B6" i="2" l="1"/>
  <c r="C7" i="4" l="1"/>
  <c r="J24" i="1" l="1"/>
  <c r="J23" i="1"/>
  <c r="J22" i="1"/>
  <c r="A3" i="3" l="1"/>
  <c r="J20" i="1" l="1"/>
  <c r="J21" i="1"/>
  <c r="J19" i="1"/>
  <c r="J9" i="1" l="1"/>
  <c r="J10" i="1"/>
  <c r="J11" i="1"/>
  <c r="J12" i="1"/>
  <c r="J13" i="1"/>
  <c r="J14" i="1"/>
  <c r="J15" i="1"/>
  <c r="J16" i="1"/>
  <c r="J17" i="1"/>
  <c r="J18" i="1"/>
  <c r="E11" i="3" l="1"/>
  <c r="E10" i="3"/>
  <c r="C8" i="4" l="1"/>
  <c r="A3" i="4"/>
  <c r="J8" i="1"/>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B8" i="4" l="1"/>
  <c r="C7" i="3"/>
</calcChain>
</file>

<file path=xl/sharedStrings.xml><?xml version="1.0" encoding="utf-8"?>
<sst xmlns="http://schemas.openxmlformats.org/spreadsheetml/2006/main" count="161" uniqueCount="71">
  <si>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</si>
  <si>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</si>
  <si>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</si>
  <si>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</si>
  <si>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</si>
  <si>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</si>
  <si>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</si>
  <si>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</si>
  <si>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</si>
  <si>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</si>
  <si>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</si>
  <si>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</si>
  <si>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</si>
  <si>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</si>
  <si>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</si>
  <si>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</si>
  <si>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</si>
  <si>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</si>
  <si>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</si>
  <si>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</si>
  <si>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</si>
  <si>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</si>
  <si>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</si>
  <si>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</si>
  <si>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</si>
  <si>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</si>
  <si>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</si>
  <si>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</si>
  <si>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</si>
  <si>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</si>
  <si>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</si>
  <si>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</si>
  <si>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</si>
  <si>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</si>
  <si>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</si>
  <si>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</si>
  <si>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</si>
  <si>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</si>
  <si>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</si>
  <si>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</si>
  <si>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</si>
  <si>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</si>
  <si>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</si>
  <si>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</si>
  <si>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</si>
  <si>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</si>
  <si>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</si>
  <si>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</si>
  <si>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</si>
  <si>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</si>
  <si>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**Saldo de la Deuda Pública</t>
  </si>
  <si>
    <t>TIIE + 0.54 pts</t>
  </si>
  <si>
    <r>
      <t xml:space="preserve">Importe                                          </t>
    </r>
    <r>
      <rPr>
        <i/>
        <sz val="9"/>
        <color theme="0"/>
        <rFont val="Calibri"/>
        <family val="2"/>
        <scheme val="minor"/>
      </rPr>
      <t xml:space="preserve"> (cifras en pesos)</t>
    </r>
  </si>
  <si>
    <t>TIIE 28 + 0.74</t>
  </si>
  <si>
    <t>TIIE 28 + 0.75</t>
  </si>
  <si>
    <t>TIIE 28 + 0.85</t>
  </si>
  <si>
    <t>Ingresos Propios*</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</si>
  <si>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</si>
  <si>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</si>
  <si>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http://www.chihuahua.com.mx/enterate.php</t>
  </si>
  <si>
    <t>* Se consideran los ingresos de Libre disposicion conformados por impuestos,Derechos, Productos, Aprovechamientos, Participaciones, incentivos derivados de la colaboracion fiscal y otros ingresos y beneficios.</t>
  </si>
  <si>
    <t>* Cifras a precios corrientes estimadas basadas en el Indicador Trimestral de la Actividad Económica Estatal (ITAEE) al promedio de 2021 con cifras originales. Por lo que la información puede presentar ajustes en cada trimestre.</t>
  </si>
  <si>
    <t>Deuda Pública Bruta Total al 31 de Diciembre de 2021</t>
  </si>
  <si>
    <t xml:space="preserve">Deuda Pública Bruta Total al 31 de marzo de 2022 descontando la amortización 1 </t>
  </si>
  <si>
    <t xml:space="preserve">Deuda Pública Bruta Total al 30 de junio de 2022 descontando la amortización 2 </t>
  </si>
  <si>
    <t>Deuda Pública Bruta Total al 30 Septiembre del 2022 descontando la amortización 3</t>
  </si>
  <si>
    <t>Deuda Pública Bruta Total al 31 Diciembre del 2022 descontando la amortización 4</t>
  </si>
  <si>
    <r>
      <t xml:space="preserve">Al 31 de Diciembre
2021 
</t>
    </r>
    <r>
      <rPr>
        <i/>
        <sz val="8"/>
        <color theme="0"/>
        <rFont val="Calibri"/>
        <family val="2"/>
        <scheme val="minor"/>
      </rPr>
      <t>(cifras en miles de pesos)</t>
    </r>
  </si>
  <si>
    <r>
      <t xml:space="preserve">Al 31 de Diciembre
2021                       </t>
    </r>
    <r>
      <rPr>
        <sz val="8"/>
        <color theme="0"/>
        <rFont val="Calibri"/>
        <family val="2"/>
        <scheme val="minor"/>
      </rPr>
      <t>(cifras en miles de pesos)</t>
    </r>
  </si>
  <si>
    <t>al Tercer Trimestre de 2022</t>
  </si>
  <si>
    <r>
      <t xml:space="preserve">Al 3er Trimestre 2022                           </t>
    </r>
    <r>
      <rPr>
        <i/>
        <sz val="8"/>
        <color theme="0"/>
        <rFont val="Calibri"/>
        <family val="2"/>
        <scheme val="minor"/>
      </rPr>
      <t>(cifras en miles de 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</si>
</sst>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 numFmtId="170"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
      <b/>
      <sz val="10"/>
      <color rgb="FF000000"/>
      <name val="Calibri"/>
      <family val="2"/>
      <scheme val="minor"/>
    </font>
    <font>
      <b/>
      <sz val="10"/>
      <color indexed="8"/>
      <name val="Calibri"/>
      <family val="2"/>
      <scheme val="minor"/>
    </font>
    <font>
      <sz val="10"/>
      <name val="MS Sans Serif"/>
      <family val="2"/>
    </font>
    <font>
      <b/>
      <sz val="8"/>
      <color theme="1"/>
      <name val="Arial Narrow"/>
      <family val="2"/>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0" fontId="18" fillId="0" borderId="0" applyFont="0" applyFill="0" applyBorder="0" applyAlignment="0" applyProtection="0"/>
  </cellStyleXfs>
  <cellXfs count="89">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43" fontId="0" fillId="0" borderId="0" xfId="1" applyFont="1" applyFill="1"/>
    <xf numFmtId="0" fontId="10" fillId="2" borderId="3" xfId="3" applyFont="1" applyFill="1" applyBorder="1" applyAlignment="1" applyProtection="1">
      <alignment horizontal="center" vertical="center" wrapText="1"/>
    </xf>
    <xf numFmtId="44" fontId="0" fillId="0" borderId="0" xfId="0" applyNumberFormat="1"/>
    <xf numFmtId="0" fontId="15" fillId="0" borderId="0" xfId="6"/>
    <xf numFmtId="43" fontId="8" fillId="0" borderId="1" xfId="1" applyNumberFormat="1" applyFont="1" applyFill="1" applyBorder="1" applyAlignment="1">
      <alignment horizontal="center" vertical="center"/>
    </xf>
    <xf numFmtId="3" fontId="5" fillId="0" borderId="1" xfId="0" applyNumberFormat="1" applyFont="1" applyBorder="1" applyAlignment="1">
      <alignment vertical="center"/>
    </xf>
    <xf numFmtId="3" fontId="16" fillId="0" borderId="1" xfId="0" applyNumberFormat="1" applyFont="1" applyBorder="1"/>
    <xf numFmtId="43" fontId="17" fillId="0" borderId="0" xfId="1" applyNumberFormat="1" applyFont="1" applyFill="1" applyBorder="1" applyAlignment="1">
      <alignment vertical="center"/>
    </xf>
    <xf numFmtId="14" fontId="0" fillId="0" borderId="0" xfId="0" applyNumberFormat="1"/>
    <xf numFmtId="166" fontId="6" fillId="0" borderId="1" xfId="1" applyNumberFormat="1" applyFont="1" applyFill="1" applyBorder="1" applyAlignment="1">
      <alignment horizontal="left" vertical="top"/>
    </xf>
    <xf numFmtId="170" fontId="19" fillId="0" borderId="0" xfId="7" applyNumberFormat="1" applyFont="1" applyFill="1" applyBorder="1" applyAlignment="1" applyProtection="1">
      <alignment horizontal="center"/>
      <protection locked="0"/>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8">
    <cellStyle name="Hipervínculo" xfId="6" builtinId="8"/>
    <cellStyle name="Millares" xfId="1" builtinId="3"/>
    <cellStyle name="Millares 2" xfId="7"/>
    <cellStyle name="Millares 2 2" xfId="4"/>
    <cellStyle name="Moneda" xfId="5" builtin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30"/>
  <sheetViews>
    <sheetView showGridLines="0" tabSelected="1" zoomScale="70" zoomScaleNormal="70" workbookViewId="0">
      <selection activeCell="C13" sqref="C13"/>
    </sheetView>
  </sheetViews>
  <sheetFormatPr baseColWidth="10" defaultRowHeight="14.4" x14ac:dyDescent="0.3"/>
  <cols>
    <col min="1" max="1" width="20.44140625" customWidth="1"/>
    <col min="2" max="2" width="15" customWidth="1"/>
    <col min="3" max="3" width="21" customWidth="1"/>
    <col min="4" max="4" width="58.44140625" customWidth="1"/>
    <col min="5" max="5" width="19.5546875" customWidth="1"/>
    <col min="6" max="6" width="18.33203125" customWidth="1"/>
    <col min="7" max="7" width="14" customWidth="1"/>
    <col min="8" max="8" width="15.6640625" customWidth="1"/>
    <col min="9" max="9" width="21.33203125" customWidth="1"/>
    <col min="10" max="10" width="16.33203125" customWidth="1"/>
    <col min="11" max="11" width="16.88671875" bestFit="1" customWidth="1"/>
    <col min="12" max="12" width="17.88671875" bestFit="1" customWidth="1"/>
  </cols>
  <sheetData>
    <row r="1" spans="1:12" s="23" customFormat="1" ht="15" customHeight="1" x14ac:dyDescent="0.3">
      <c r="A1" s="82" t="s">
        <v>20</v>
      </c>
      <c r="B1" s="82"/>
      <c r="C1" s="82"/>
      <c r="D1" s="82"/>
      <c r="E1" s="82"/>
      <c r="F1" s="82"/>
      <c r="G1" s="82"/>
      <c r="H1" s="82"/>
      <c r="I1" s="82"/>
      <c r="J1" s="82"/>
      <c r="K1" s="53"/>
    </row>
    <row r="2" spans="1:12" s="23" customFormat="1" x14ac:dyDescent="0.3">
      <c r="A2" s="82" t="s">
        <v>19</v>
      </c>
      <c r="B2" s="82"/>
      <c r="C2" s="82"/>
      <c r="D2" s="82"/>
      <c r="E2" s="82"/>
      <c r="F2" s="82"/>
      <c r="G2" s="82"/>
      <c r="H2" s="82"/>
      <c r="I2" s="82"/>
      <c r="J2" s="82"/>
      <c r="K2" s="53"/>
    </row>
    <row r="3" spans="1:12" s="23" customFormat="1" ht="24" customHeight="1" x14ac:dyDescent="0.3">
      <c r="A3" s="82" t="s">
        <v>69</v>
      </c>
      <c r="B3" s="82"/>
      <c r="C3" s="82"/>
      <c r="D3" s="82"/>
      <c r="E3" s="82"/>
      <c r="F3" s="82"/>
      <c r="G3" s="82"/>
      <c r="H3" s="82"/>
      <c r="I3" s="82"/>
      <c r="J3" s="82"/>
      <c r="K3" s="53"/>
    </row>
    <row r="4" spans="1:12" s="55" customFormat="1" ht="53.25" customHeight="1" x14ac:dyDescent="0.3">
      <c r="A4" s="80" t="s">
        <v>18</v>
      </c>
      <c r="B4" s="80" t="s">
        <v>17</v>
      </c>
      <c r="C4" s="80" t="s">
        <v>16</v>
      </c>
      <c r="D4" s="80" t="s">
        <v>15</v>
      </c>
      <c r="E4" s="80" t="s">
        <v>35</v>
      </c>
      <c r="F4" s="80" t="s">
        <v>14</v>
      </c>
      <c r="G4" s="80" t="s">
        <v>13</v>
      </c>
      <c r="H4" s="80" t="s">
        <v>12</v>
      </c>
      <c r="I4" s="83" t="s">
        <v>11</v>
      </c>
      <c r="J4" s="84"/>
      <c r="K4" s="54"/>
    </row>
    <row r="5" spans="1:12" s="23" customFormat="1" ht="24.6" x14ac:dyDescent="0.3">
      <c r="A5" s="81"/>
      <c r="B5" s="81"/>
      <c r="C5" s="81"/>
      <c r="D5" s="81"/>
      <c r="E5" s="81"/>
      <c r="F5" s="81"/>
      <c r="G5" s="81"/>
      <c r="H5" s="81"/>
      <c r="I5" s="68" t="s">
        <v>10</v>
      </c>
      <c r="J5" s="68" t="s">
        <v>9</v>
      </c>
      <c r="K5" s="53"/>
    </row>
    <row r="6" spans="1:12" s="23" customFormat="1" ht="50.4" customHeight="1" x14ac:dyDescent="0.3">
      <c r="A6" s="42" t="s">
        <v>5</v>
      </c>
      <c r="B6" s="42" t="s">
        <v>4</v>
      </c>
      <c r="C6" s="43" t="s">
        <v>27</v>
      </c>
      <c r="D6" s="58" t="s">
        <v>1</v>
      </c>
      <c r="E6" s="42" t="s">
        <v>6</v>
      </c>
      <c r="F6" s="44">
        <v>416136000</v>
      </c>
      <c r="G6" s="42" t="s">
        <v>0</v>
      </c>
      <c r="H6" s="44">
        <v>10000000</v>
      </c>
      <c r="I6" s="42" t="s">
        <v>2</v>
      </c>
      <c r="J6" s="59" t="s">
        <v>2</v>
      </c>
      <c r="K6" s="56"/>
    </row>
    <row r="7" spans="1:12" s="23" customFormat="1" ht="50.4" customHeight="1" x14ac:dyDescent="0.3">
      <c r="A7" s="42" t="s">
        <v>5</v>
      </c>
      <c r="B7" s="42" t="s">
        <v>4</v>
      </c>
      <c r="C7" s="43" t="s">
        <v>28</v>
      </c>
      <c r="D7" s="58" t="s">
        <v>1</v>
      </c>
      <c r="E7" s="42" t="s">
        <v>3</v>
      </c>
      <c r="F7" s="44">
        <v>416136000</v>
      </c>
      <c r="G7" s="42" t="s">
        <v>0</v>
      </c>
      <c r="H7" s="44">
        <v>12500000</v>
      </c>
      <c r="I7" s="42" t="s">
        <v>2</v>
      </c>
      <c r="J7" s="59" t="s">
        <v>2</v>
      </c>
      <c r="K7" s="57"/>
    </row>
    <row r="8" spans="1:12" s="23" customFormat="1" ht="35.25" customHeight="1" x14ac:dyDescent="0.3">
      <c r="A8" s="42" t="s">
        <v>5</v>
      </c>
      <c r="B8" s="42" t="s">
        <v>7</v>
      </c>
      <c r="C8" s="43" t="s">
        <v>29</v>
      </c>
      <c r="D8" s="58" t="s">
        <v>1</v>
      </c>
      <c r="E8" s="42" t="s">
        <v>8</v>
      </c>
      <c r="F8" s="44">
        <v>665394050.15999997</v>
      </c>
      <c r="G8" s="42" t="s">
        <v>0</v>
      </c>
      <c r="H8" s="52">
        <v>7.7299999999999994E-2</v>
      </c>
      <c r="I8" s="44">
        <v>40379687.719999999</v>
      </c>
      <c r="J8" s="45">
        <f t="shared" ref="J8:J18" si="0">(I8/F8)</f>
        <v>6.0685375395662676E-2</v>
      </c>
      <c r="K8" s="56"/>
    </row>
    <row r="9" spans="1:12" s="23" customFormat="1" ht="74.25" customHeight="1" x14ac:dyDescent="0.3">
      <c r="A9" s="42" t="s">
        <v>5</v>
      </c>
      <c r="B9" s="42" t="s">
        <v>7</v>
      </c>
      <c r="C9" s="43" t="s">
        <v>41</v>
      </c>
      <c r="D9" s="58" t="s">
        <v>37</v>
      </c>
      <c r="E9" s="42" t="s">
        <v>36</v>
      </c>
      <c r="F9" s="44">
        <v>1500000000</v>
      </c>
      <c r="G9" s="42" t="s">
        <v>0</v>
      </c>
      <c r="H9" s="52">
        <v>2.53E-2</v>
      </c>
      <c r="I9" s="44">
        <v>98546271.400000006</v>
      </c>
      <c r="J9" s="45">
        <f t="shared" si="0"/>
        <v>6.5697514266666673E-2</v>
      </c>
      <c r="K9" s="56"/>
    </row>
    <row r="10" spans="1:12" s="23" customFormat="1" ht="74.25" customHeight="1" x14ac:dyDescent="0.3">
      <c r="A10" s="42" t="s">
        <v>5</v>
      </c>
      <c r="B10" s="42" t="s">
        <v>7</v>
      </c>
      <c r="C10" s="43" t="s">
        <v>41</v>
      </c>
      <c r="D10" s="58" t="s">
        <v>37</v>
      </c>
      <c r="E10" s="42" t="s">
        <v>38</v>
      </c>
      <c r="F10" s="44">
        <v>3000000000</v>
      </c>
      <c r="G10" s="42" t="s">
        <v>0</v>
      </c>
      <c r="H10" s="52">
        <v>5.04E-2</v>
      </c>
      <c r="I10" s="73">
        <v>180912718.58999997</v>
      </c>
      <c r="J10" s="45">
        <f t="shared" si="0"/>
        <v>6.0304239529999991E-2</v>
      </c>
      <c r="K10" s="56"/>
    </row>
    <row r="11" spans="1:12" s="23" customFormat="1" ht="74.25" customHeight="1" x14ac:dyDescent="0.3">
      <c r="A11" s="42" t="s">
        <v>5</v>
      </c>
      <c r="B11" s="42" t="s">
        <v>7</v>
      </c>
      <c r="C11" s="43" t="s">
        <v>42</v>
      </c>
      <c r="D11" s="58" t="s">
        <v>37</v>
      </c>
      <c r="E11" s="42" t="s">
        <v>38</v>
      </c>
      <c r="F11" s="44">
        <v>1852528000</v>
      </c>
      <c r="G11" s="42" t="s">
        <v>0</v>
      </c>
      <c r="H11" s="52">
        <v>3.1E-2</v>
      </c>
      <c r="I11" s="44">
        <v>110473216.04000001</v>
      </c>
      <c r="J11" s="45">
        <f t="shared" si="0"/>
        <v>5.9633763181986994E-2</v>
      </c>
      <c r="K11" s="56"/>
    </row>
    <row r="12" spans="1:12" s="23" customFormat="1" ht="74.25" customHeight="1" x14ac:dyDescent="0.3">
      <c r="A12" s="42" t="s">
        <v>5</v>
      </c>
      <c r="B12" s="42" t="s">
        <v>7</v>
      </c>
      <c r="C12" s="43" t="s">
        <v>41</v>
      </c>
      <c r="D12" s="58" t="s">
        <v>37</v>
      </c>
      <c r="E12" s="42" t="s">
        <v>6</v>
      </c>
      <c r="F12" s="44">
        <v>1350000000</v>
      </c>
      <c r="G12" s="42" t="s">
        <v>0</v>
      </c>
      <c r="H12" s="62">
        <v>2.2700000000000001E-2</v>
      </c>
      <c r="I12" s="44">
        <v>81550600.319999993</v>
      </c>
      <c r="J12" s="45">
        <f t="shared" si="0"/>
        <v>6.040785208888888E-2</v>
      </c>
      <c r="K12" s="56"/>
      <c r="L12" s="69"/>
    </row>
    <row r="13" spans="1:12" s="23" customFormat="1" ht="74.25" customHeight="1" x14ac:dyDescent="0.3">
      <c r="A13" s="42" t="s">
        <v>5</v>
      </c>
      <c r="B13" s="42" t="s">
        <v>7</v>
      </c>
      <c r="C13" s="43" t="s">
        <v>42</v>
      </c>
      <c r="D13" s="58" t="s">
        <v>37</v>
      </c>
      <c r="E13" s="42" t="s">
        <v>6</v>
      </c>
      <c r="F13" s="44">
        <v>1750000000</v>
      </c>
      <c r="G13" s="42" t="s">
        <v>0</v>
      </c>
      <c r="H13" s="52">
        <v>2.9399999999999999E-2</v>
      </c>
      <c r="I13" s="44">
        <v>106374948.91999999</v>
      </c>
      <c r="J13" s="45">
        <f t="shared" si="0"/>
        <v>6.0785685097142848E-2</v>
      </c>
      <c r="K13" s="56"/>
    </row>
    <row r="14" spans="1:12" s="23" customFormat="1" ht="74.25" customHeight="1" x14ac:dyDescent="0.3">
      <c r="A14" s="42" t="s">
        <v>5</v>
      </c>
      <c r="B14" s="42" t="s">
        <v>7</v>
      </c>
      <c r="C14" s="43" t="s">
        <v>40</v>
      </c>
      <c r="D14" s="58" t="s">
        <v>37</v>
      </c>
      <c r="E14" s="42" t="s">
        <v>6</v>
      </c>
      <c r="F14" s="44">
        <v>1900000000</v>
      </c>
      <c r="G14" s="42" t="s">
        <v>0</v>
      </c>
      <c r="H14" s="62">
        <v>3.1899999999999998E-2</v>
      </c>
      <c r="I14" s="44">
        <v>116928567.13</v>
      </c>
      <c r="J14" s="45">
        <f t="shared" si="0"/>
        <v>6.1541351121052627E-2</v>
      </c>
      <c r="K14" s="56"/>
    </row>
    <row r="15" spans="1:12" s="23" customFormat="1" ht="74.25" customHeight="1" x14ac:dyDescent="0.3">
      <c r="A15" s="42" t="s">
        <v>5</v>
      </c>
      <c r="B15" s="42" t="s">
        <v>7</v>
      </c>
      <c r="C15" s="43" t="s">
        <v>46</v>
      </c>
      <c r="D15" s="58" t="s">
        <v>37</v>
      </c>
      <c r="E15" s="42" t="s">
        <v>39</v>
      </c>
      <c r="F15" s="44">
        <v>1185342076.3299999</v>
      </c>
      <c r="G15" s="42" t="s">
        <v>0</v>
      </c>
      <c r="H15" s="52">
        <v>2.9000000000000001E-2</v>
      </c>
      <c r="I15" s="44">
        <v>74130966.939999998</v>
      </c>
      <c r="J15" s="45">
        <f t="shared" si="0"/>
        <v>6.2539724540548486E-2</v>
      </c>
      <c r="K15" s="56"/>
    </row>
    <row r="16" spans="1:12" s="23" customFormat="1" ht="74.25" customHeight="1" x14ac:dyDescent="0.3">
      <c r="A16" s="42" t="s">
        <v>5</v>
      </c>
      <c r="B16" s="42" t="s">
        <v>7</v>
      </c>
      <c r="C16" s="43" t="s">
        <v>43</v>
      </c>
      <c r="D16" s="58" t="s">
        <v>37</v>
      </c>
      <c r="E16" s="42" t="s">
        <v>8</v>
      </c>
      <c r="F16" s="44">
        <v>4416500000</v>
      </c>
      <c r="G16" s="42" t="s">
        <v>0</v>
      </c>
      <c r="H16" s="62">
        <v>7.4139999999999998E-2</v>
      </c>
      <c r="I16" s="44">
        <v>264353133.72999999</v>
      </c>
      <c r="J16" s="45">
        <f t="shared" si="0"/>
        <v>5.9855798421827235E-2</v>
      </c>
      <c r="K16" s="56"/>
    </row>
    <row r="17" spans="1:11" s="23" customFormat="1" ht="74.25" customHeight="1" x14ac:dyDescent="0.3">
      <c r="A17" s="42" t="s">
        <v>5</v>
      </c>
      <c r="B17" s="42" t="s">
        <v>7</v>
      </c>
      <c r="C17" s="43" t="s">
        <v>44</v>
      </c>
      <c r="D17" s="58" t="s">
        <v>37</v>
      </c>
      <c r="E17" s="42" t="s">
        <v>8</v>
      </c>
      <c r="F17" s="44">
        <v>5000000000</v>
      </c>
      <c r="G17" s="42" t="s">
        <v>0</v>
      </c>
      <c r="H17" s="62">
        <v>8.3930000000000005E-2</v>
      </c>
      <c r="I17" s="44">
        <v>295513896.05000001</v>
      </c>
      <c r="J17" s="45">
        <f t="shared" si="0"/>
        <v>5.9102779210000005E-2</v>
      </c>
      <c r="K17" s="56"/>
    </row>
    <row r="18" spans="1:11" s="23" customFormat="1" ht="74.25" customHeight="1" x14ac:dyDescent="0.3">
      <c r="A18" s="42" t="s">
        <v>5</v>
      </c>
      <c r="B18" s="42" t="s">
        <v>7</v>
      </c>
      <c r="C18" s="43" t="s">
        <v>45</v>
      </c>
      <c r="D18" s="58" t="s">
        <v>37</v>
      </c>
      <c r="E18" s="42" t="s">
        <v>8</v>
      </c>
      <c r="F18" s="44">
        <v>5000000000</v>
      </c>
      <c r="G18" s="42" t="s">
        <v>0</v>
      </c>
      <c r="H18" s="62">
        <v>8.3930000000000005E-2</v>
      </c>
      <c r="I18" s="44">
        <v>297396444.07496423</v>
      </c>
      <c r="J18" s="45">
        <f t="shared" si="0"/>
        <v>5.9479288814992842E-2</v>
      </c>
      <c r="K18" s="56"/>
    </row>
    <row r="19" spans="1:11" s="23" customFormat="1" ht="74.25" customHeight="1" x14ac:dyDescent="0.3">
      <c r="A19" s="42" t="s">
        <v>5</v>
      </c>
      <c r="B19" s="42" t="s">
        <v>7</v>
      </c>
      <c r="C19" s="43" t="s">
        <v>47</v>
      </c>
      <c r="D19" s="58" t="s">
        <v>37</v>
      </c>
      <c r="E19" s="42" t="s">
        <v>3</v>
      </c>
      <c r="F19" s="44">
        <v>500000000</v>
      </c>
      <c r="G19" s="42" t="s">
        <v>0</v>
      </c>
      <c r="H19" s="52">
        <v>8.3999999999999995E-3</v>
      </c>
      <c r="I19" s="44">
        <v>30378034.940461904</v>
      </c>
      <c r="J19" s="45">
        <f t="shared" ref="J19:J24" si="1">(I19/F19)</f>
        <v>6.0756069880923809E-2</v>
      </c>
      <c r="K19" s="56"/>
    </row>
    <row r="20" spans="1:11" s="23" customFormat="1" ht="74.25" customHeight="1" x14ac:dyDescent="0.3">
      <c r="A20" s="42" t="s">
        <v>5</v>
      </c>
      <c r="B20" s="42" t="s">
        <v>7</v>
      </c>
      <c r="C20" s="43" t="s">
        <v>51</v>
      </c>
      <c r="D20" s="58" t="s">
        <v>37</v>
      </c>
      <c r="E20" s="42" t="s">
        <v>48</v>
      </c>
      <c r="F20" s="44">
        <v>3397918257.5</v>
      </c>
      <c r="G20" s="42" t="s">
        <v>0</v>
      </c>
      <c r="H20" s="52">
        <v>5.7049999999999997E-2</v>
      </c>
      <c r="I20" s="44">
        <v>203529787.20000002</v>
      </c>
      <c r="J20" s="45">
        <f t="shared" si="1"/>
        <v>5.9898376528264678E-2</v>
      </c>
      <c r="K20" s="56"/>
    </row>
    <row r="21" spans="1:11" s="23" customFormat="1" ht="74.25" customHeight="1" x14ac:dyDescent="0.3">
      <c r="A21" s="42" t="s">
        <v>5</v>
      </c>
      <c r="B21" s="42" t="s">
        <v>7</v>
      </c>
      <c r="C21" s="43" t="s">
        <v>41</v>
      </c>
      <c r="D21" s="58" t="s">
        <v>37</v>
      </c>
      <c r="E21" s="42" t="s">
        <v>36</v>
      </c>
      <c r="F21" s="44">
        <v>500000000</v>
      </c>
      <c r="G21" s="42" t="s">
        <v>0</v>
      </c>
      <c r="H21" s="52">
        <v>7.1999999999999998E-3</v>
      </c>
      <c r="I21" s="44">
        <v>32486086.390000004</v>
      </c>
      <c r="J21" s="45">
        <f t="shared" si="1"/>
        <v>6.4972172780000004E-2</v>
      </c>
      <c r="K21" s="56"/>
    </row>
    <row r="22" spans="1:11" ht="74.25" customHeight="1" x14ac:dyDescent="0.3">
      <c r="A22" s="42" t="s">
        <v>5</v>
      </c>
      <c r="B22" s="42" t="s">
        <v>7</v>
      </c>
      <c r="C22" s="43" t="s">
        <v>53</v>
      </c>
      <c r="D22" s="58" t="s">
        <v>37</v>
      </c>
      <c r="E22" s="42" t="s">
        <v>36</v>
      </c>
      <c r="F22" s="44">
        <v>250000000</v>
      </c>
      <c r="G22" s="42" t="s">
        <v>0</v>
      </c>
      <c r="H22" s="52">
        <v>3.5999999999999999E-3</v>
      </c>
      <c r="I22" s="44">
        <v>16600466.270000001</v>
      </c>
      <c r="J22" s="45">
        <f t="shared" si="1"/>
        <v>6.6401865080000011E-2</v>
      </c>
      <c r="K22" s="25"/>
    </row>
    <row r="23" spans="1:11" ht="74.25" customHeight="1" x14ac:dyDescent="0.3">
      <c r="A23" s="42" t="s">
        <v>5</v>
      </c>
      <c r="B23" s="42" t="s">
        <v>7</v>
      </c>
      <c r="C23" s="43" t="s">
        <v>54</v>
      </c>
      <c r="D23" s="58" t="s">
        <v>37</v>
      </c>
      <c r="E23" s="42" t="s">
        <v>38</v>
      </c>
      <c r="F23" s="44">
        <v>1000000000</v>
      </c>
      <c r="G23" s="42" t="s">
        <v>0</v>
      </c>
      <c r="H23" s="52">
        <v>1.6799999999999999E-2</v>
      </c>
      <c r="I23" s="44">
        <v>61679402.489999995</v>
      </c>
      <c r="J23" s="45">
        <f t="shared" si="1"/>
        <v>6.1679402489999993E-2</v>
      </c>
      <c r="K23" s="25"/>
    </row>
    <row r="24" spans="1:11" ht="74.25" customHeight="1" x14ac:dyDescent="0.3">
      <c r="A24" s="42" t="s">
        <v>5</v>
      </c>
      <c r="B24" s="42" t="s">
        <v>7</v>
      </c>
      <c r="C24" s="43" t="s">
        <v>55</v>
      </c>
      <c r="D24" s="58" t="s">
        <v>37</v>
      </c>
      <c r="E24" s="42" t="s">
        <v>38</v>
      </c>
      <c r="F24" s="44">
        <v>830000000</v>
      </c>
      <c r="G24" s="42" t="s">
        <v>0</v>
      </c>
      <c r="H24" s="52">
        <v>1.3899999999999999E-2</v>
      </c>
      <c r="I24" s="44">
        <v>24449852.109999999</v>
      </c>
      <c r="J24" s="45">
        <f t="shared" si="1"/>
        <v>2.9457653144578311E-2</v>
      </c>
      <c r="K24" s="25"/>
    </row>
    <row r="25" spans="1:11" x14ac:dyDescent="0.3">
      <c r="A25" s="34"/>
      <c r="B25" s="34"/>
      <c r="C25" s="34"/>
      <c r="D25" s="35"/>
      <c r="E25" s="34"/>
      <c r="F25" s="36"/>
      <c r="G25" s="34"/>
      <c r="H25" s="37"/>
      <c r="I25" s="38"/>
      <c r="J25" s="39"/>
      <c r="K25" s="4"/>
    </row>
    <row r="26" spans="1:11" x14ac:dyDescent="0.3">
      <c r="A26" s="26" t="s">
        <v>26</v>
      </c>
      <c r="B26" s="40"/>
      <c r="C26" s="40"/>
      <c r="D26" s="41"/>
      <c r="E26" s="40"/>
      <c r="F26" s="40"/>
      <c r="G26" s="40"/>
      <c r="H26" s="40"/>
      <c r="I26" s="40"/>
      <c r="J26" s="40"/>
      <c r="K26" s="4"/>
    </row>
    <row r="27" spans="1:11" x14ac:dyDescent="0.3">
      <c r="A27" s="26" t="s">
        <v>33</v>
      </c>
      <c r="B27" s="40"/>
      <c r="C27" s="40"/>
      <c r="D27" s="41"/>
      <c r="E27" s="40"/>
      <c r="F27" s="40"/>
      <c r="G27" s="40"/>
      <c r="H27" s="40"/>
      <c r="I27" s="40"/>
      <c r="J27" s="40"/>
    </row>
    <row r="28" spans="1:11" x14ac:dyDescent="0.3">
      <c r="A28" s="2"/>
      <c r="B28" s="2"/>
      <c r="C28" s="2"/>
      <c r="D28" s="3"/>
      <c r="E28" s="2"/>
      <c r="F28" s="2"/>
      <c r="G28" s="2"/>
      <c r="H28" s="2"/>
      <c r="I28" s="2"/>
      <c r="J28" s="2"/>
    </row>
    <row r="29" spans="1:11" x14ac:dyDescent="0.3">
      <c r="D29" s="1"/>
    </row>
    <row r="30" spans="1:11" x14ac:dyDescent="0.3">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25"/>
  <sheetViews>
    <sheetView workbookViewId="0">
      <selection activeCell="A16" sqref="A16"/>
    </sheetView>
  </sheetViews>
  <sheetFormatPr baseColWidth="10" defaultRowHeight="14.4" x14ac:dyDescent="0.3"/>
  <cols>
    <col min="1" max="1" width="53.33203125" customWidth="1"/>
    <col min="2" max="2" width="26.6640625" customWidth="1"/>
    <col min="3" max="3" width="17.109375" bestFit="1" customWidth="1"/>
    <col min="4" max="4" width="18" customWidth="1"/>
    <col min="8" max="8" width="0" hidden="1" customWidth="1"/>
  </cols>
  <sheetData>
    <row r="1" spans="1:8" ht="54" customHeight="1" x14ac:dyDescent="0.3">
      <c r="A1" s="85" t="s">
        <v>49</v>
      </c>
      <c r="B1" s="85"/>
    </row>
    <row r="2" spans="1:8" ht="24" x14ac:dyDescent="0.3">
      <c r="A2" s="67"/>
      <c r="B2" s="66" t="s">
        <v>52</v>
      </c>
    </row>
    <row r="3" spans="1:8" x14ac:dyDescent="0.3">
      <c r="A3" s="5" t="s">
        <v>62</v>
      </c>
      <c r="B3" s="60">
        <v>32750439139.753136</v>
      </c>
    </row>
    <row r="4" spans="1:8" x14ac:dyDescent="0.3">
      <c r="A4" s="6" t="s">
        <v>21</v>
      </c>
      <c r="B4" s="7">
        <f>B5-B3</f>
        <v>-27418194.583137512</v>
      </c>
      <c r="C4" s="8"/>
    </row>
    <row r="5" spans="1:8" ht="28.8" x14ac:dyDescent="0.3">
      <c r="A5" s="5" t="s">
        <v>63</v>
      </c>
      <c r="B5" s="61">
        <v>32723020945.169998</v>
      </c>
      <c r="C5" s="76"/>
    </row>
    <row r="6" spans="1:8" x14ac:dyDescent="0.3">
      <c r="A6" s="6" t="s">
        <v>30</v>
      </c>
      <c r="B6" s="7">
        <f>B7-B5</f>
        <v>-29576269.789997101</v>
      </c>
      <c r="C6" s="29"/>
    </row>
    <row r="7" spans="1:8" ht="28.8" x14ac:dyDescent="0.3">
      <c r="A7" s="5" t="s">
        <v>64</v>
      </c>
      <c r="B7" s="61">
        <v>32693444675.380001</v>
      </c>
    </row>
    <row r="8" spans="1:8" x14ac:dyDescent="0.3">
      <c r="A8" s="6" t="s">
        <v>31</v>
      </c>
      <c r="B8" s="7">
        <f>B9-B7</f>
        <v>-32139118.519996643</v>
      </c>
      <c r="D8" s="28"/>
    </row>
    <row r="9" spans="1:8" ht="28.8" x14ac:dyDescent="0.3">
      <c r="A9" s="5" t="s">
        <v>65</v>
      </c>
      <c r="B9" s="61">
        <v>32661305556.860004</v>
      </c>
      <c r="C9" s="16"/>
      <c r="D9" s="71"/>
    </row>
    <row r="10" spans="1:8" hidden="1" x14ac:dyDescent="0.3">
      <c r="A10" s="6" t="s">
        <v>32</v>
      </c>
      <c r="B10" s="7">
        <f>B11-B9</f>
        <v>-32661305556.860004</v>
      </c>
    </row>
    <row r="11" spans="1:8" ht="28.8" hidden="1" x14ac:dyDescent="0.3">
      <c r="A11" s="5" t="s">
        <v>66</v>
      </c>
      <c r="B11" s="61"/>
      <c r="D11" s="46"/>
    </row>
    <row r="12" spans="1:8" x14ac:dyDescent="0.3">
      <c r="A12" s="63"/>
      <c r="B12" s="64"/>
      <c r="C12" s="29"/>
    </row>
    <row r="13" spans="1:8" x14ac:dyDescent="0.3">
      <c r="A13" s="86" t="s">
        <v>57</v>
      </c>
      <c r="B13" s="86"/>
    </row>
    <row r="14" spans="1:8" ht="60" customHeight="1" x14ac:dyDescent="0.3">
      <c r="A14" s="86"/>
      <c r="B14" s="86"/>
      <c r="H14">
        <f>SUM('[1]1716 BBVA'!$J$57:$J$59)</f>
        <v>43574364.744749591</v>
      </c>
    </row>
    <row r="15" spans="1:8" x14ac:dyDescent="0.3">
      <c r="H15">
        <f>SUM('[1]2028 BBVA'!$J$57:$J$59)</f>
        <v>51505798.562943086</v>
      </c>
    </row>
    <row r="18" spans="8:8" x14ac:dyDescent="0.3">
      <c r="H18">
        <f>SUM('[1]1380 BBVA'!$J$57:$J$59)</f>
        <v>35039983.16453959</v>
      </c>
    </row>
    <row r="19" spans="8:8" x14ac:dyDescent="0.3">
      <c r="H19">
        <f>SUM('[1]4500 Interacciones'!$J$58:$J$60)</f>
        <v>119106659.08950028</v>
      </c>
    </row>
    <row r="20" spans="8:8" x14ac:dyDescent="0.3">
      <c r="H20">
        <f>SUM('[1]1400  Multiva'!$J$58:$J$60)</f>
        <v>39761963.968866862</v>
      </c>
    </row>
    <row r="21" spans="8:8" x14ac:dyDescent="0.3">
      <c r="H21">
        <f>SUM('[2]Banobras 1400'!$H$74:$H$76)</f>
        <v>35696387.279960081</v>
      </c>
    </row>
    <row r="22" spans="8:8" x14ac:dyDescent="0.3">
      <c r="H22">
        <f>SUM('[2]Banobras 1200'!$H$79:$H$81)</f>
        <v>27162666.66666666</v>
      </c>
    </row>
    <row r="23" spans="8:8" x14ac:dyDescent="0.3">
      <c r="H23">
        <f>SUM('[2]Banobras 636.92'!$H$67:$H$69)</f>
        <v>13459895.902114168</v>
      </c>
    </row>
    <row r="24" spans="8:8" x14ac:dyDescent="0.3">
      <c r="H24">
        <f>SUM('[2]Banobras 1020'!$G$65:$G$67)</f>
        <v>21363000</v>
      </c>
    </row>
    <row r="25" spans="8:8" x14ac:dyDescent="0.3">
      <c r="H25">
        <f>SUM('[1]Banorte 1,995mdp'!$J$43:$J$45)</f>
        <v>49337046.910403021</v>
      </c>
    </row>
  </sheetData>
  <mergeCells count="3">
    <mergeCell ref="A1:B1"/>
    <mergeCell ref="A14:B14"/>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25"/>
  <sheetViews>
    <sheetView workbookViewId="0">
      <selection activeCell="D12" sqref="D12"/>
    </sheetView>
  </sheetViews>
  <sheetFormatPr baseColWidth="10" defaultRowHeight="14.4" x14ac:dyDescent="0.3"/>
  <cols>
    <col min="1" max="1" width="49" customWidth="1"/>
    <col min="2" max="2" width="18.33203125" bestFit="1" customWidth="1"/>
    <col min="3" max="3" width="19.5546875" customWidth="1"/>
    <col min="4" max="4" width="2.5546875" customWidth="1"/>
    <col min="5" max="5" width="23.109375" hidden="1" customWidth="1"/>
    <col min="6" max="6" width="0" hidden="1" customWidth="1"/>
    <col min="9" max="9" width="15.109375" hidden="1" customWidth="1"/>
  </cols>
  <sheetData>
    <row r="2" spans="1:13" ht="36.75" customHeight="1" x14ac:dyDescent="0.3">
      <c r="A2" s="85" t="s">
        <v>22</v>
      </c>
      <c r="B2" s="85"/>
      <c r="C2" s="85"/>
      <c r="D2" s="48"/>
      <c r="E2" s="9"/>
    </row>
    <row r="3" spans="1:13" x14ac:dyDescent="0.3">
      <c r="A3" s="65" t="str">
        <f>'Formato 0'!A3</f>
        <v>al Tercer Trimestre de 2022</v>
      </c>
    </row>
    <row r="4" spans="1:13" ht="34.200000000000003" x14ac:dyDescent="0.3">
      <c r="A4" s="67"/>
      <c r="B4" s="66" t="s">
        <v>67</v>
      </c>
      <c r="C4" s="66" t="s">
        <v>70</v>
      </c>
      <c r="D4" s="18"/>
      <c r="E4" s="2"/>
    </row>
    <row r="5" spans="1:13" s="12" customFormat="1" ht="14.4" customHeight="1" x14ac:dyDescent="0.3">
      <c r="A5" s="10" t="s">
        <v>23</v>
      </c>
      <c r="B5" s="75">
        <v>828116000</v>
      </c>
      <c r="C5" s="74">
        <v>888314000</v>
      </c>
      <c r="D5" s="30"/>
      <c r="E5" s="11"/>
    </row>
    <row r="6" spans="1:13" s="12" customFormat="1" x14ac:dyDescent="0.3">
      <c r="A6" s="13" t="s">
        <v>24</v>
      </c>
      <c r="B6" s="75">
        <f>'Formato 1'!B3/1000</f>
        <v>32750439.139753137</v>
      </c>
      <c r="C6" s="74">
        <f>'Formato 1'!B9/1000</f>
        <v>32661305.556860004</v>
      </c>
      <c r="D6" s="27"/>
    </row>
    <row r="7" spans="1:13" s="12" customFormat="1" x14ac:dyDescent="0.3">
      <c r="A7" s="13" t="s">
        <v>25</v>
      </c>
      <c r="B7" s="24">
        <f>+B6/B5</f>
        <v>3.9548129899377789E-2</v>
      </c>
      <c r="C7" s="24">
        <f>+C6/C5</f>
        <v>3.6767748292675789E-2</v>
      </c>
      <c r="D7" s="49"/>
    </row>
    <row r="9" spans="1:13" x14ac:dyDescent="0.3">
      <c r="A9" s="14"/>
      <c r="B9" s="14"/>
      <c r="C9" s="14"/>
      <c r="D9" s="14"/>
      <c r="E9" s="31"/>
      <c r="F9" s="14"/>
      <c r="I9" s="15"/>
    </row>
    <row r="10" spans="1:13" x14ac:dyDescent="0.3">
      <c r="C10" s="14"/>
      <c r="D10" s="14"/>
      <c r="E10" s="14">
        <f>2484/7</f>
        <v>354.85714285714283</v>
      </c>
      <c r="F10" s="14"/>
      <c r="I10" s="16"/>
    </row>
    <row r="11" spans="1:13" x14ac:dyDescent="0.3">
      <c r="D11" s="14"/>
      <c r="E11" s="14">
        <f>360*7</f>
        <v>2520</v>
      </c>
      <c r="F11" s="14"/>
      <c r="J11" s="77"/>
    </row>
    <row r="12" spans="1:13" x14ac:dyDescent="0.3">
      <c r="C12" s="16"/>
      <c r="D12" s="18"/>
      <c r="E12" s="17"/>
      <c r="F12" s="14"/>
      <c r="I12">
        <f>SUM('[3]5000 inbursa reest 2014'!$J$45:$J$47)</f>
        <v>130126342.31844307</v>
      </c>
      <c r="M12" s="16"/>
    </row>
    <row r="13" spans="1:13" s="12" customFormat="1" x14ac:dyDescent="0.3">
      <c r="A13" s="19"/>
      <c r="B13" s="15"/>
      <c r="C13" s="15"/>
      <c r="D13" s="15"/>
      <c r="E13" s="20"/>
      <c r="F13" s="20"/>
      <c r="I13" s="51">
        <f>SUM('[4]1160 inbursa reest 2014'!$J$43:$J$45)</f>
        <v>27457776.718522366</v>
      </c>
    </row>
    <row r="14" spans="1:13" s="12" customFormat="1" x14ac:dyDescent="0.3">
      <c r="A14" s="20"/>
      <c r="B14" s="15"/>
      <c r="C14" s="15"/>
      <c r="D14" s="15"/>
      <c r="E14" s="20"/>
      <c r="F14" s="20"/>
      <c r="I14" s="12">
        <f>SUM('[1]1716 BBVA'!$J$57:$J$59)</f>
        <v>43574364.744749591</v>
      </c>
    </row>
    <row r="15" spans="1:13" s="12" customFormat="1" x14ac:dyDescent="0.3">
      <c r="A15" s="20"/>
      <c r="B15" s="21"/>
      <c r="C15" s="21"/>
      <c r="D15" s="21"/>
      <c r="E15" s="20"/>
      <c r="F15" s="20"/>
      <c r="I15" s="12">
        <f>SUM('[1]2028 BBVA'!$J$57:$J$59)</f>
        <v>51505798.562943086</v>
      </c>
    </row>
    <row r="18" spans="1:9" x14ac:dyDescent="0.3">
      <c r="I18">
        <f>SUM('[1]1380 BBVA'!$J$57:$J$59)</f>
        <v>35039983.16453959</v>
      </c>
    </row>
    <row r="19" spans="1:9" x14ac:dyDescent="0.3">
      <c r="A19" s="87" t="s">
        <v>61</v>
      </c>
      <c r="B19" s="87"/>
      <c r="C19" s="87"/>
      <c r="I19">
        <f>SUM('[1]4500 Interacciones'!$J$58:$J$60)</f>
        <v>119106659.08950028</v>
      </c>
    </row>
    <row r="20" spans="1:9" x14ac:dyDescent="0.3">
      <c r="A20" s="87"/>
      <c r="B20" s="87"/>
      <c r="C20" s="87"/>
      <c r="I20">
        <f>SUM('[1]1400  Multiva'!$J$58:$J$60)</f>
        <v>39761963.968866862</v>
      </c>
    </row>
    <row r="21" spans="1:9" ht="63" customHeight="1" x14ac:dyDescent="0.3">
      <c r="A21" s="87" t="s">
        <v>58</v>
      </c>
      <c r="B21" s="87"/>
      <c r="C21" s="87"/>
      <c r="I21">
        <f>SUM('[2]Banobras 1400'!$H$74:$H$76)</f>
        <v>35696387.279960081</v>
      </c>
    </row>
    <row r="22" spans="1:9" x14ac:dyDescent="0.3">
      <c r="I22">
        <f>SUM('[2]Banobras 1200'!$H$79:$H$81)</f>
        <v>27162666.66666666</v>
      </c>
    </row>
    <row r="23" spans="1:9" x14ac:dyDescent="0.3">
      <c r="I23">
        <f>SUM('[2]Banobras 636.92'!$H$67:$H$69)</f>
        <v>13459895.902114168</v>
      </c>
    </row>
    <row r="24" spans="1:9" x14ac:dyDescent="0.3">
      <c r="I24">
        <f>SUM('[2]Banobras 1020'!$G$65:$G$67)</f>
        <v>21363000</v>
      </c>
    </row>
    <row r="25" spans="1:9" x14ac:dyDescent="0.3">
      <c r="I25">
        <f>SUM('[1]Banorte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E12" sqref="E12"/>
    </sheetView>
  </sheetViews>
  <sheetFormatPr baseColWidth="10" defaultRowHeight="14.4" x14ac:dyDescent="0.3"/>
  <sheetData>
    <row r="6" spans="2:2" x14ac:dyDescent="0.3">
      <c r="B6" s="72" t="s">
        <v>59</v>
      </c>
    </row>
  </sheetData>
  <hyperlinks>
    <hyperlink ref="B6"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5"/>
  <sheetViews>
    <sheetView workbookViewId="0">
      <selection activeCell="D8" sqref="D8"/>
    </sheetView>
  </sheetViews>
  <sheetFormatPr baseColWidth="10" defaultRowHeight="14.4" x14ac:dyDescent="0.3"/>
  <cols>
    <col min="1" max="1" width="49" customWidth="1"/>
    <col min="2" max="2" width="17.44140625" customWidth="1"/>
    <col min="3" max="3" width="19.5546875" customWidth="1"/>
    <col min="4" max="4" width="23.109375" customWidth="1"/>
    <col min="8" max="8" width="15.109375" bestFit="1" customWidth="1"/>
    <col min="9" max="9" width="11.5546875" hidden="1" customWidth="1"/>
  </cols>
  <sheetData>
    <row r="2" spans="1:9" ht="65.400000000000006" customHeight="1" x14ac:dyDescent="0.3">
      <c r="A2" s="85" t="s">
        <v>34</v>
      </c>
      <c r="B2" s="85"/>
      <c r="C2" s="85"/>
      <c r="H2" s="15"/>
    </row>
    <row r="3" spans="1:9" x14ac:dyDescent="0.3">
      <c r="A3" s="88" t="str">
        <f>'Formato 2'!A3</f>
        <v>al Tercer Trimestre de 2022</v>
      </c>
      <c r="B3" s="85"/>
      <c r="C3" s="85"/>
      <c r="H3" s="16"/>
    </row>
    <row r="5" spans="1:9" ht="36" x14ac:dyDescent="0.3">
      <c r="A5" s="67"/>
      <c r="B5" s="66" t="s">
        <v>68</v>
      </c>
      <c r="C5" s="70" t="str">
        <f>'Formato 2'!C4</f>
        <v>Al 3er Trimestre 2022                           (cifras en miles de pesos)</v>
      </c>
      <c r="D5" s="2"/>
    </row>
    <row r="6" spans="1:9" s="12" customFormat="1" x14ac:dyDescent="0.2">
      <c r="A6" s="10" t="s">
        <v>56</v>
      </c>
      <c r="B6" s="47">
        <v>45449959.318499997</v>
      </c>
      <c r="C6" s="78">
        <f>42505946605/1000</f>
        <v>42505946.604999997</v>
      </c>
      <c r="D6" s="30"/>
      <c r="F6" s="79"/>
    </row>
    <row r="7" spans="1:9" s="12" customFormat="1" x14ac:dyDescent="0.3">
      <c r="A7" s="13" t="s">
        <v>50</v>
      </c>
      <c r="B7" s="47">
        <f>'Formato 1'!B3/1000</f>
        <v>32750439.139753137</v>
      </c>
      <c r="C7" s="33">
        <f>'Formato 2'!C6</f>
        <v>32661305.556860004</v>
      </c>
    </row>
    <row r="8" spans="1:9" s="12" customFormat="1" x14ac:dyDescent="0.3">
      <c r="A8" s="13" t="s">
        <v>25</v>
      </c>
      <c r="B8" s="22">
        <f>+B7/B6</f>
        <v>0.72058236422716371</v>
      </c>
      <c r="C8" s="24">
        <f>+C7/C6</f>
        <v>0.76839379347025383</v>
      </c>
    </row>
    <row r="9" spans="1:9" x14ac:dyDescent="0.3">
      <c r="C9" s="23"/>
      <c r="D9" s="27"/>
    </row>
    <row r="11" spans="1:9" x14ac:dyDescent="0.3">
      <c r="C11" s="32"/>
      <c r="D11" s="27"/>
    </row>
    <row r="12" spans="1:9" ht="28.2" customHeight="1" x14ac:dyDescent="0.3">
      <c r="A12" s="87" t="s">
        <v>60</v>
      </c>
      <c r="B12" s="87"/>
      <c r="C12" s="87"/>
      <c r="I12">
        <f>SUM('[3]5000 inbursa reest 2014'!$J$45:$J$47)</f>
        <v>130126342.31844307</v>
      </c>
    </row>
    <row r="13" spans="1:9" ht="51" customHeight="1" x14ac:dyDescent="0.3">
      <c r="A13" s="87"/>
      <c r="B13" s="87"/>
      <c r="C13" s="87"/>
      <c r="I13" s="50">
        <f>SUM('[4]1160 inbursa reest 2014'!$J$43:$J$45)</f>
        <v>27457776.718522366</v>
      </c>
    </row>
    <row r="14" spans="1:9" x14ac:dyDescent="0.3">
      <c r="C14" s="2"/>
      <c r="I14">
        <f>SUM('[1]1716 BBVA'!$J$57:$J$59)</f>
        <v>43574364.744749591</v>
      </c>
    </row>
    <row r="15" spans="1:9" x14ac:dyDescent="0.3">
      <c r="I15">
        <f>SUM('[1]2028 BBVA'!$J$57:$J$59)</f>
        <v>51505798.562943086</v>
      </c>
    </row>
    <row r="18" spans="9:9" x14ac:dyDescent="0.3">
      <c r="I18">
        <f>SUM('[1]1380 BBVA'!$J$57:$J$59)</f>
        <v>35039983.16453959</v>
      </c>
    </row>
    <row r="19" spans="9:9" x14ac:dyDescent="0.3">
      <c r="I19">
        <f>SUM('[1]4500 Interacciones'!$J$58:$J$60)</f>
        <v>119106659.08950028</v>
      </c>
    </row>
    <row r="20" spans="9:9" x14ac:dyDescent="0.3">
      <c r="I20">
        <f>SUM('[1]1400  Multiva'!$J$58:$J$60)</f>
        <v>39761963.968866862</v>
      </c>
    </row>
    <row r="21" spans="9:9" x14ac:dyDescent="0.3">
      <c r="I21">
        <f>SUM('[2]Banobras 1400'!$H$74:$H$76)</f>
        <v>35696387.279960081</v>
      </c>
    </row>
    <row r="22" spans="9:9" x14ac:dyDescent="0.3">
      <c r="I22">
        <f>SUM('[2]Banobras 1200'!$H$79:$H$81)</f>
        <v>27162666.66666666</v>
      </c>
    </row>
    <row r="23" spans="9:9" x14ac:dyDescent="0.3">
      <c r="I23">
        <f>SUM('[2]Banobras 636.92'!$H$67:$H$69)</f>
        <v>13459895.902114168</v>
      </c>
    </row>
    <row r="24" spans="9:9" x14ac:dyDescent="0.3">
      <c r="I24">
        <f>SUM('[2]Banobras 1020'!$G$65:$G$67)</f>
        <v>21363000</v>
      </c>
    </row>
    <row r="25" spans="9:9" x14ac:dyDescent="0.3">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LAF Daniel Aguero Gonzalez</cp:lastModifiedBy>
  <cp:lastPrinted>2022-07-13T15:18:19Z</cp:lastPrinted>
  <dcterms:created xsi:type="dcterms:W3CDTF">2013-07-26T18:45:28Z</dcterms:created>
  <dcterms:modified xsi:type="dcterms:W3CDTF">2022-10-20T16:00:05Z</dcterms:modified>
</cp:coreProperties>
</file>