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3040" windowHeight="9408"/>
  </bookViews>
  <sheets>
    <sheet name="Formato 0" sheetId="1" r:id="rId1"/>
    <sheet name="Formato 1" sheetId="2" r:id="rId2"/>
    <sheet name="Formato 2" sheetId="3" r:id="rId3"/>
    <sheet name="Hoja1" sheetId="5" state="hidden" r:id="rId4"/>
    <sheet name="Formato 3" sheetId="4" r:id="rId5"/>
  </sheets>
  <externalReferences>
    <externalReference r:id="rId6"/>
    <externalReference r:id="rId7"/>
    <externalReference r:id="rId8"/>
    <externalReference r:id="rId9"/>
  </externalReferences>
  <calcPr calcId="152511"/>
</workbook>
</file>

<file path=xl/calcChain.xml><?xml version="1.0" encoding="utf-8"?>
<calcChain xmlns="http://schemas.openxmlformats.org/spreadsheetml/2006/main">
  <c r="C6" i="3" l="1"/>
  <c r="B10" i="2"/>
  <c r="B8" i="2" l="1"/>
  <c r="B4" i="2"/>
  <c r="B6" i="2" l="1"/>
  <c r="A13" i="4" l="1"/>
  <c r="C7" i="4" l="1"/>
  <c r="B6" i="3"/>
  <c r="J24" i="1" l="1"/>
  <c r="J23" i="1"/>
  <c r="J22" i="1"/>
  <c r="A3" i="3" l="1"/>
  <c r="J20" i="1" l="1"/>
  <c r="J21" i="1"/>
  <c r="J19" i="1"/>
  <c r="J9" i="1" l="1"/>
  <c r="J10" i="1"/>
  <c r="J11" i="1"/>
  <c r="J12" i="1"/>
  <c r="J13" i="1"/>
  <c r="J14" i="1"/>
  <c r="J15" i="1"/>
  <c r="J16" i="1"/>
  <c r="J17" i="1"/>
  <c r="J18" i="1"/>
  <c r="E11" i="3" l="1"/>
  <c r="E10" i="3"/>
  <c r="C8" i="4" l="1"/>
  <c r="B7" i="3"/>
  <c r="A3" i="4"/>
  <c r="J8" i="1"/>
  <c r="H25" i="2"/>
  <c r="I25" i="3"/>
  <c r="I25" i="4"/>
  <c r="H24" i="2"/>
  <c r="I24" i="3"/>
  <c r="I24" i="4"/>
  <c r="H23" i="2"/>
  <c r="I23" i="3"/>
  <c r="I23" i="4"/>
  <c r="H22" i="2"/>
  <c r="I22" i="3"/>
  <c r="I22" i="4"/>
  <c r="H21" i="2"/>
  <c r="I21" i="3"/>
  <c r="I21" i="4"/>
  <c r="H20" i="2"/>
  <c r="I20" i="3"/>
  <c r="I20" i="4"/>
  <c r="H19" i="2"/>
  <c r="I19" i="3"/>
  <c r="I19" i="4"/>
  <c r="H18" i="2"/>
  <c r="I18" i="3"/>
  <c r="I18" i="4"/>
  <c r="H15" i="2"/>
  <c r="I15" i="3"/>
  <c r="I15" i="4"/>
  <c r="H14" i="2"/>
  <c r="I14" i="3"/>
  <c r="I14" i="4"/>
  <c r="I13" i="3"/>
  <c r="I13" i="4"/>
  <c r="I12" i="3"/>
  <c r="I12" i="4"/>
  <c r="B8" i="4" l="1"/>
  <c r="C7" i="3"/>
</calcChain>
</file>

<file path=xl/sharedStrings.xml><?xml version="1.0" encoding="utf-8"?>
<sst xmlns="http://schemas.openxmlformats.org/spreadsheetml/2006/main" count="163" uniqueCount="71">
  <si>
    <t>Fondo General</t>
  </si>
  <si>
    <t>Inversión Pública Productiva de Conformidad con el Art. 3o de la Ley de Deuda Pública del Estado y sus Municipios</t>
  </si>
  <si>
    <t>-</t>
  </si>
  <si>
    <t>HSBC</t>
  </si>
  <si>
    <t>15 años</t>
  </si>
  <si>
    <t>Credito Simple</t>
  </si>
  <si>
    <t>Santander</t>
  </si>
  <si>
    <t>20 años</t>
  </si>
  <si>
    <t>Banobras</t>
  </si>
  <si>
    <t>% respecto 
al total</t>
  </si>
  <si>
    <t>Importe 
Pagado</t>
  </si>
  <si>
    <t>Importe y porcentaje del total que se paga y garantiza con el recurso de dichos fondos</t>
  </si>
  <si>
    <t>Importe o Porcentaje
Garantizado</t>
  </si>
  <si>
    <t>Fondo</t>
  </si>
  <si>
    <t>Importe Total Contratado</t>
  </si>
  <si>
    <t>Fin, Destino y Objeto</t>
  </si>
  <si>
    <t>Tasa</t>
  </si>
  <si>
    <t>Plazo</t>
  </si>
  <si>
    <t>Tipo de 
Obligación</t>
  </si>
  <si>
    <t>Formato de información de obligaciones pagadas o garantizadas con fondos federales</t>
  </si>
  <si>
    <t>Chihuahua, Chih.</t>
  </si>
  <si>
    <t>(-) Amortización 1</t>
  </si>
  <si>
    <t>2. Un comparativo de la relación deuda pública bruta total a producto interno bruto del Estado entre el 31 de diciembre del ejercicio fiscal anterior y la fecha de la amortización.</t>
  </si>
  <si>
    <t>Producto Interno Bruto Estatal</t>
  </si>
  <si>
    <t>Saldo de la Deuda Pública</t>
  </si>
  <si>
    <t>Porcentaje</t>
  </si>
  <si>
    <t xml:space="preserve">NOTA INFORMATIVA </t>
  </si>
  <si>
    <t>TIIE + 1.40 pts</t>
  </si>
  <si>
    <t>TIIE + 1.90 pts</t>
  </si>
  <si>
    <t>Tase Base + 1.18 pts</t>
  </si>
  <si>
    <t>(-) Amortización 2</t>
  </si>
  <si>
    <t>(-) Amortización 3</t>
  </si>
  <si>
    <t>(-) Amortización 4</t>
  </si>
  <si>
    <t>LOS PORCENTAJES GARANTIZADOS ESTAN CALCULADOS EN BASE AL 100% DE PARTICIPACIONES FEDERALES RECIBIDAS.</t>
  </si>
  <si>
    <t>3. Un comparativo de la relación deuda pública bruta total a ingresos propios del Estado  o Municipio, según corresponda, entre el 31 de diciembre del ejercicio fiscal anterior y la fecha de la amortización producto interno bruto del Estado entre el 31 de diciembre del ejercicio fiscal anterior y la fecha de la amortización.</t>
  </si>
  <si>
    <t>Acreedor, Proveedor o
Contratista</t>
  </si>
  <si>
    <t>Banco del Bajío</t>
  </si>
  <si>
    <t>El refinanciamiento de la deuda pública directa de largo plazo del Estado, que en su momento se destinó a inversión pública productiva, refinanciamiento o reestructura de la deuda pública, de conformidad con lo establecido en el artículo 117, fracción VIII, de la Constitución Política de los Estados Unidos Mexicanos.</t>
  </si>
  <si>
    <t>Bancomer</t>
  </si>
  <si>
    <t>Multiva</t>
  </si>
  <si>
    <t>TIIE + 0.75 pts</t>
  </si>
  <si>
    <t>TIIE + 0.60 pts</t>
  </si>
  <si>
    <t>TIIE + 0.65 pts</t>
  </si>
  <si>
    <t>TIIE + 0.55 pts</t>
  </si>
  <si>
    <t>TIIE + 0.45 pts</t>
  </si>
  <si>
    <t>TIIE + 0.50 pts</t>
  </si>
  <si>
    <t>TIIE + 0.88 pts</t>
  </si>
  <si>
    <t>TIIE + 0.71 pts</t>
  </si>
  <si>
    <t>Banorte</t>
  </si>
  <si>
    <t xml:space="preserve">1. La reducción o aumento del saldo de su deuda pública bruta total con motivo de cada una de las amortizaciones a que se refiere este artículo, con relación al registrado al 31 de diciembre del ejercicio fiscal anterior. </t>
  </si>
  <si>
    <t>**Saldo de la Deuda Pública</t>
  </si>
  <si>
    <t>TIIE + 0.54 pts</t>
  </si>
  <si>
    <r>
      <t xml:space="preserve">Importe                                          </t>
    </r>
    <r>
      <rPr>
        <i/>
        <sz val="9"/>
        <color theme="0"/>
        <rFont val="Calibri"/>
        <family val="2"/>
        <scheme val="minor"/>
      </rPr>
      <t xml:space="preserve"> (cifras en pesos)</t>
    </r>
  </si>
  <si>
    <t>TIIE 28 + 0.74</t>
  </si>
  <si>
    <t>TIIE 28 + 0.75</t>
  </si>
  <si>
    <t>TIIE 28 + 0.85</t>
  </si>
  <si>
    <t>Deuda Pública Bruta Total al 31 Diciembre del 2020 descontando la amortización 4</t>
  </si>
  <si>
    <r>
      <t xml:space="preserve">Al 31 de Diciembre
2020                       </t>
    </r>
    <r>
      <rPr>
        <sz val="8"/>
        <color theme="0"/>
        <rFont val="Calibri"/>
        <family val="2"/>
        <scheme val="minor"/>
      </rPr>
      <t>(cifras en miles de pesos)</t>
    </r>
  </si>
  <si>
    <r>
      <t xml:space="preserve">Al 31 de Diciembre
2020                      </t>
    </r>
    <r>
      <rPr>
        <i/>
        <sz val="8"/>
        <color theme="0"/>
        <rFont val="Calibri"/>
        <family val="2"/>
        <scheme val="minor"/>
      </rPr>
      <t>(cifras en miles de pesos)</t>
    </r>
  </si>
  <si>
    <t>Deuda Pública Bruta Total al 31 de Diciembre de 2020</t>
  </si>
  <si>
    <t>Ingresos Propios*</t>
  </si>
  <si>
    <t>* Se consideran los ingresos de Libre disposicion conformados por impuestos,Derechos, Productos, Aprovechamientos, Participaciones e incentivos derivados de la colaboracion fiscal.</t>
  </si>
  <si>
    <t xml:space="preserve">Deuda Pública Bruta Total al 31 de marzo de 2021 descontando la amortización 1 </t>
  </si>
  <si>
    <t xml:space="preserve">Deuda Pública Bruta Total al 30 de junio de 2021 descontando la amortización 2 </t>
  </si>
  <si>
    <t>*Se considera unicamente la deuda directa bancaria. (sin considerar BCC ni Contingente ni C.P.)</t>
  </si>
  <si>
    <t>**El incremento del 2019 al 2020, se debe  a un reajuste  contablemente de las emisiones bursatiles del ISN, emisiones carreteras ylos Bonos Cúpon Cero  en donde se consideran ahora como deuda directa por motivo del refinanciamiento de la deuda realizado en 2019-2020. Asi mismo los Bonos Cupon Cero,  el monto refinanciado fue el Valor nominal correspondiente y no el saldo reportado  mes a mes  conforme al valor de mercado como fines informativos.</t>
  </si>
  <si>
    <t>al TercerTrimestre de 2021</t>
  </si>
  <si>
    <t>Deuda Pública Bruta Total al 30 Septiembre del 2021 descontando la amortización 3</t>
  </si>
  <si>
    <r>
      <t xml:space="preserve">Al 3er Trimestre 2021                           </t>
    </r>
    <r>
      <rPr>
        <i/>
        <sz val="8"/>
        <color theme="0"/>
        <rFont val="Calibri"/>
        <family val="2"/>
        <scheme val="minor"/>
      </rPr>
      <t>(cifras en miles de pesos)</t>
    </r>
  </si>
  <si>
    <t>http://www.chihuahua.com.mx/enterate.php</t>
  </si>
  <si>
    <t>* Cifras a precios corrientes estimadas basadas en el Indicador Trimestral de la Actividad Económica Estatal (ITAEE) al promedio de 2021 con cifras
originales. Por lo que la información puede presentar ajustes en cada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</si>
</sst>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Red]\-&quot;$&quot;#,##0.00"/>
    <numFmt numFmtId="44" formatCode="_-&quot;$&quot;* #,##0.00_-;\-&quot;$&quot;* #,##0.00_-;_-&quot;$&quot;* &quot;-&quot;??_-;_-@_-"/>
    <numFmt numFmtId="43" formatCode="_-* #,##0.00_-;\-* #,##0.00_-;_-* &quot;-&quot;??_-;_-@_-"/>
    <numFmt numFmtId="164" formatCode="&quot;$&quot;#,##0"/>
    <numFmt numFmtId="165" formatCode="_(&quot;$&quot;* #,##0_);_(&quot;$&quot;* \(#,##0\);_(&quot;$&quot;* &quot;-&quot;??_);_(@_)"/>
    <numFmt numFmtId="166" formatCode="_-* #,##0_-;\-* #,##0_-;_-* &quot;-&quot;??_-;_-@_-"/>
    <numFmt numFmtId="167" formatCode="0.0000%"/>
    <numFmt numFmtId="168" formatCode="_(* #,##0.00_);_(* \(#,##0.00\);_(* &quot;-&quot;??_);_(@_)"/>
    <numFmt numFmtId="169" formatCode="0.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Calibri"/>
      <family val="2"/>
      <scheme val="minor"/>
    </font>
    <font>
      <b/>
      <sz val="10"/>
      <color theme="1"/>
      <name val="Calibri"/>
      <family val="2"/>
      <scheme val="minor"/>
    </font>
    <font>
      <sz val="11"/>
      <name val="Calibri"/>
      <family val="2"/>
      <scheme val="minor"/>
    </font>
    <font>
      <sz val="11"/>
      <color rgb="FF1F497D"/>
      <name val="Calibri"/>
      <family val="2"/>
      <scheme val="minor"/>
    </font>
    <font>
      <sz val="10"/>
      <color theme="1"/>
      <name val="Calibri"/>
      <family val="2"/>
      <scheme val="minor"/>
    </font>
    <font>
      <sz val="9"/>
      <color theme="1"/>
      <name val="Calibri"/>
      <family val="2"/>
      <scheme val="minor"/>
    </font>
    <font>
      <b/>
      <sz val="9"/>
      <color theme="0"/>
      <name val="Arial"/>
      <family val="2"/>
    </font>
    <font>
      <i/>
      <sz val="9"/>
      <color theme="0"/>
      <name val="Calibri"/>
      <family val="2"/>
      <scheme val="minor"/>
    </font>
    <font>
      <i/>
      <sz val="8"/>
      <color theme="0"/>
      <name val="Calibri"/>
      <family val="2"/>
      <scheme val="minor"/>
    </font>
    <font>
      <sz val="8"/>
      <color theme="0"/>
      <name val="Calibri"/>
      <family val="2"/>
      <scheme val="minor"/>
    </font>
    <font>
      <b/>
      <sz val="10"/>
      <color theme="0"/>
      <name val="Arial"/>
      <family val="2"/>
    </font>
    <font>
      <u/>
      <sz val="11"/>
      <color theme="10"/>
      <name val="Calibri"/>
      <family val="2"/>
      <scheme val="minor"/>
    </font>
  </fonts>
  <fills count="3">
    <fill>
      <patternFill patternType="none"/>
    </fill>
    <fill>
      <patternFill patternType="gray125"/>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8" fontId="3"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87">
    <xf numFmtId="0" fontId="0" fillId="0" borderId="0" xfId="0"/>
    <xf numFmtId="0" fontId="0" fillId="0" borderId="0" xfId="0" applyAlignment="1">
      <alignment horizontal="justify" vertical="top" wrapText="1"/>
    </xf>
    <xf numFmtId="0" fontId="0" fillId="0" borderId="0" xfId="0" applyAlignment="1">
      <alignment vertical="center"/>
    </xf>
    <xf numFmtId="0" fontId="0" fillId="0" borderId="0" xfId="0" applyAlignment="1">
      <alignment horizontal="justify" vertical="center" wrapText="1"/>
    </xf>
    <xf numFmtId="0" fontId="0" fillId="0" borderId="0" xfId="0" applyAlignment="1">
      <alignment vertical="top"/>
    </xf>
    <xf numFmtId="0" fontId="0" fillId="0" borderId="1" xfId="0" applyBorder="1" applyAlignment="1">
      <alignment horizontal="center" vertical="center" wrapText="1"/>
    </xf>
    <xf numFmtId="0" fontId="0" fillId="0" borderId="1" xfId="0" applyBorder="1"/>
    <xf numFmtId="165" fontId="4" fillId="0" borderId="1" xfId="3" applyNumberFormat="1" applyFont="1" applyBorder="1"/>
    <xf numFmtId="17" fontId="0" fillId="0" borderId="0" xfId="0" applyNumberFormat="1" applyAlignment="1">
      <alignment horizontal="center"/>
    </xf>
    <xf numFmtId="0" fontId="0" fillId="0" borderId="0" xfId="0" applyAlignment="1">
      <alignment vertical="top" wrapText="1"/>
    </xf>
    <xf numFmtId="0" fontId="0" fillId="0" borderId="1" xfId="0" applyBorder="1" applyAlignment="1">
      <alignment horizontal="right" vertical="top"/>
    </xf>
    <xf numFmtId="0" fontId="0" fillId="0" borderId="0" xfId="0" applyAlignment="1">
      <alignment horizontal="center"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xf numFmtId="166" fontId="0" fillId="0" borderId="0" xfId="1" applyNumberFormat="1" applyFont="1" applyBorder="1" applyAlignment="1">
      <alignment horizontal="left" vertical="top"/>
    </xf>
    <xf numFmtId="43" fontId="0" fillId="0" borderId="0" xfId="1" applyFont="1"/>
    <xf numFmtId="0" fontId="0" fillId="0" borderId="0" xfId="0" applyBorder="1" applyAlignment="1">
      <alignment vertical="center"/>
    </xf>
    <xf numFmtId="0" fontId="2" fillId="0" borderId="0" xfId="0" applyFont="1" applyBorder="1" applyAlignment="1">
      <alignment horizontal="center" vertical="center" wrapText="1"/>
    </xf>
    <xf numFmtId="0" fontId="0" fillId="0" borderId="0" xfId="0" applyBorder="1" applyAlignment="1">
      <alignment horizontal="right" vertical="top"/>
    </xf>
    <xf numFmtId="0" fontId="0" fillId="0" borderId="0" xfId="0" applyBorder="1" applyAlignment="1">
      <alignment horizontal="left" vertical="top"/>
    </xf>
    <xf numFmtId="9" fontId="0" fillId="0" borderId="0" xfId="2" applyFont="1" applyBorder="1" applyAlignment="1">
      <alignment horizontal="center" vertical="center"/>
    </xf>
    <xf numFmtId="10" fontId="0" fillId="0" borderId="1" xfId="2" applyNumberFormat="1" applyFont="1" applyBorder="1" applyAlignment="1">
      <alignment horizontal="center" vertical="center"/>
    </xf>
    <xf numFmtId="0" fontId="0" fillId="0" borderId="0" xfId="0" applyFill="1"/>
    <xf numFmtId="10" fontId="0" fillId="0" borderId="1" xfId="2" applyNumberFormat="1" applyFont="1" applyFill="1" applyBorder="1" applyAlignment="1">
      <alignment horizontal="center" vertical="center"/>
    </xf>
    <xf numFmtId="167" fontId="0" fillId="0" borderId="0" xfId="0" applyNumberFormat="1" applyAlignment="1">
      <alignment vertical="top"/>
    </xf>
    <xf numFmtId="0" fontId="5" fillId="0" borderId="0" xfId="0" applyFont="1" applyAlignment="1">
      <alignment vertical="top"/>
    </xf>
    <xf numFmtId="166" fontId="0" fillId="0" borderId="0" xfId="1" applyNumberFormat="1" applyFont="1" applyFill="1" applyBorder="1" applyAlignment="1">
      <alignment horizontal="left" vertical="top" indent="2"/>
    </xf>
    <xf numFmtId="164" fontId="0" fillId="0" borderId="0" xfId="0" applyNumberFormat="1" applyFill="1" applyBorder="1" applyAlignment="1">
      <alignment horizontal="center"/>
    </xf>
    <xf numFmtId="165" fontId="0" fillId="0" borderId="0" xfId="0" applyNumberFormat="1"/>
    <xf numFmtId="165" fontId="0" fillId="0" borderId="0" xfId="0" applyNumberFormat="1" applyAlignment="1">
      <alignment horizontal="center"/>
    </xf>
    <xf numFmtId="166" fontId="6" fillId="0" borderId="0" xfId="1" applyNumberFormat="1" applyFont="1" applyFill="1" applyBorder="1" applyAlignment="1">
      <alignment horizontal="left" vertical="top"/>
    </xf>
    <xf numFmtId="8" fontId="7" fillId="0" borderId="0" xfId="0" applyNumberFormat="1" applyFont="1" applyAlignment="1">
      <alignment vertical="center"/>
    </xf>
    <xf numFmtId="43" fontId="4" fillId="0" borderId="0" xfId="3" applyNumberFormat="1" applyFont="1" applyFill="1" applyBorder="1"/>
    <xf numFmtId="166" fontId="0" fillId="0" borderId="1" xfId="1" applyNumberFormat="1" applyFont="1" applyFill="1" applyBorder="1" applyAlignment="1">
      <alignment horizontal="left" vertical="top" indent="2"/>
    </xf>
    <xf numFmtId="0" fontId="8" fillId="0" borderId="0" xfId="0" applyFont="1" applyBorder="1" applyAlignment="1">
      <alignment vertical="top"/>
    </xf>
    <xf numFmtId="0" fontId="8" fillId="0" borderId="0" xfId="0" applyFont="1" applyBorder="1" applyAlignment="1">
      <alignment horizontal="justify" vertical="top" wrapText="1"/>
    </xf>
    <xf numFmtId="43" fontId="8" fillId="0" borderId="0" xfId="1" applyFont="1" applyBorder="1" applyAlignment="1">
      <alignment vertical="top"/>
    </xf>
    <xf numFmtId="10" fontId="8" fillId="0" borderId="0" xfId="1" applyNumberFormat="1" applyFont="1" applyFill="1" applyBorder="1" applyAlignment="1">
      <alignment horizontal="center" vertical="center"/>
    </xf>
    <xf numFmtId="43" fontId="8" fillId="0" borderId="0" xfId="0" applyNumberFormat="1" applyFont="1" applyFill="1" applyBorder="1" applyAlignment="1">
      <alignment horizontal="center" vertical="top"/>
    </xf>
    <xf numFmtId="167" fontId="8" fillId="0" borderId="0" xfId="2" applyNumberFormat="1" applyFont="1" applyBorder="1" applyAlignment="1">
      <alignment vertical="top"/>
    </xf>
    <xf numFmtId="0" fontId="8" fillId="0" borderId="0" xfId="0" applyFont="1" applyAlignment="1">
      <alignment vertical="top"/>
    </xf>
    <xf numFmtId="0" fontId="8" fillId="0" borderId="0" xfId="0" applyFont="1" applyAlignment="1">
      <alignment horizontal="justify"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3" fontId="8" fillId="0" borderId="1" xfId="1" applyFont="1" applyFill="1" applyBorder="1" applyAlignment="1">
      <alignment horizontal="center" vertical="center"/>
    </xf>
    <xf numFmtId="167" fontId="8" fillId="0" borderId="1" xfId="2" applyNumberFormat="1" applyFont="1" applyFill="1" applyBorder="1" applyAlignment="1">
      <alignment horizontal="center" vertical="center"/>
    </xf>
    <xf numFmtId="164" fontId="0" fillId="0" borderId="0" xfId="0" applyNumberFormat="1"/>
    <xf numFmtId="166" fontId="0" fillId="0" borderId="1" xfId="1" applyNumberFormat="1" applyFont="1" applyFill="1" applyBorder="1" applyAlignment="1">
      <alignment horizontal="left" vertical="top"/>
    </xf>
    <xf numFmtId="0" fontId="0" fillId="0" borderId="0" xfId="0" applyAlignment="1">
      <alignment horizontal="justify" vertical="top" wrapText="1"/>
    </xf>
    <xf numFmtId="10" fontId="0" fillId="0" borderId="0" xfId="2" applyNumberFormat="1" applyFont="1" applyFill="1" applyBorder="1" applyAlignment="1">
      <alignment horizontal="center" vertical="center"/>
    </xf>
    <xf numFmtId="0" fontId="0" fillId="0" borderId="0" xfId="0" applyProtection="1">
      <protection locked="0"/>
    </xf>
    <xf numFmtId="0" fontId="0" fillId="0" borderId="0" xfId="0" applyAlignment="1" applyProtection="1">
      <alignment horizontal="left" vertical="top"/>
      <protection locked="0"/>
    </xf>
    <xf numFmtId="10" fontId="8" fillId="0" borderId="1" xfId="1" applyNumberFormat="1" applyFont="1" applyFill="1" applyBorder="1" applyAlignment="1">
      <alignment horizontal="center" vertical="center"/>
    </xf>
    <xf numFmtId="0" fontId="2" fillId="0" borderId="0" xfId="0" applyFont="1" applyFill="1"/>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top"/>
    </xf>
    <xf numFmtId="43" fontId="0" fillId="0" borderId="0" xfId="0" applyNumberFormat="1" applyFill="1" applyAlignment="1">
      <alignment vertical="top"/>
    </xf>
    <xf numFmtId="0" fontId="8" fillId="0" borderId="1" xfId="0" applyFont="1" applyFill="1" applyBorder="1" applyAlignment="1">
      <alignment horizontal="justify" vertical="top" wrapText="1"/>
    </xf>
    <xf numFmtId="10" fontId="8" fillId="0" borderId="1" xfId="2" applyNumberFormat="1" applyFont="1" applyFill="1" applyBorder="1" applyAlignment="1">
      <alignment horizontal="center" vertical="center"/>
    </xf>
    <xf numFmtId="44" fontId="0" fillId="0" borderId="1" xfId="5" applyFont="1" applyBorder="1" applyAlignment="1">
      <alignment horizontal="center"/>
    </xf>
    <xf numFmtId="44" fontId="0" fillId="0" borderId="2" xfId="5" applyFont="1" applyFill="1" applyBorder="1" applyAlignment="1">
      <alignment horizontal="center"/>
    </xf>
    <xf numFmtId="166" fontId="6" fillId="0" borderId="1" xfId="1" applyNumberFormat="1" applyFont="1" applyFill="1" applyBorder="1" applyAlignment="1">
      <alignment horizontal="left" vertical="top"/>
    </xf>
    <xf numFmtId="169" fontId="8" fillId="0" borderId="1" xfId="1" applyNumberFormat="1" applyFont="1" applyFill="1" applyBorder="1" applyAlignment="1">
      <alignment horizontal="center" vertical="center"/>
    </xf>
    <xf numFmtId="0" fontId="0" fillId="0" borderId="0" xfId="0" applyFill="1" applyBorder="1"/>
    <xf numFmtId="165" fontId="4" fillId="0" borderId="0" xfId="3" applyNumberFormat="1" applyFont="1" applyFill="1" applyBorder="1"/>
    <xf numFmtId="164" fontId="0" fillId="0" borderId="1" xfId="0" applyNumberFormat="1" applyFont="1" applyFill="1" applyBorder="1" applyAlignment="1">
      <alignment horizontal="center"/>
    </xf>
    <xf numFmtId="17" fontId="0" fillId="0" borderId="0" xfId="0" applyNumberFormat="1" applyAlignment="1">
      <alignment horizontal="left"/>
    </xf>
    <xf numFmtId="0" fontId="10" fillId="2" borderId="3" xfId="3" applyFont="1" applyFill="1" applyBorder="1" applyAlignment="1" applyProtection="1">
      <alignment horizontal="center" vertical="center" wrapText="1"/>
    </xf>
    <xf numFmtId="0" fontId="10" fillId="2" borderId="3" xfId="3" applyFont="1" applyFill="1" applyBorder="1" applyAlignment="1" applyProtection="1">
      <alignment vertical="center" wrapText="1"/>
    </xf>
    <xf numFmtId="0" fontId="10" fillId="2" borderId="1" xfId="3" applyFont="1" applyFill="1" applyBorder="1" applyAlignment="1" applyProtection="1">
      <alignment horizontal="center" wrapText="1"/>
    </xf>
    <xf numFmtId="10" fontId="8" fillId="0" borderId="3" xfId="1" applyNumberFormat="1" applyFont="1" applyFill="1" applyBorder="1" applyAlignment="1">
      <alignment vertical="center"/>
    </xf>
    <xf numFmtId="43" fontId="0" fillId="0" borderId="0" xfId="1" applyFont="1" applyFill="1"/>
    <xf numFmtId="43" fontId="8" fillId="0" borderId="1" xfId="1" applyNumberFormat="1" applyFont="1" applyFill="1" applyBorder="1" applyAlignment="1">
      <alignment horizontal="center" vertical="center"/>
    </xf>
    <xf numFmtId="0" fontId="10" fillId="2" borderId="3" xfId="3" applyFont="1" applyFill="1" applyBorder="1" applyAlignment="1" applyProtection="1">
      <alignment horizontal="center" vertical="center" wrapText="1"/>
    </xf>
    <xf numFmtId="44" fontId="0" fillId="0" borderId="0" xfId="0" applyNumberFormat="1"/>
    <xf numFmtId="0" fontId="15" fillId="0" borderId="0" xfId="6"/>
    <xf numFmtId="0" fontId="10" fillId="2" borderId="3" xfId="3"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0" fillId="2" borderId="4" xfId="3" applyFont="1" applyFill="1" applyBorder="1" applyAlignment="1" applyProtection="1">
      <alignment horizontal="center" vertical="center" wrapText="1"/>
    </xf>
    <xf numFmtId="0" fontId="10" fillId="2" borderId="5" xfId="3" applyFont="1" applyFill="1" applyBorder="1" applyAlignment="1" applyProtection="1">
      <alignment horizontal="center" vertical="center" wrapText="1"/>
    </xf>
    <xf numFmtId="0" fontId="0" fillId="0" borderId="0" xfId="0" applyAlignment="1">
      <alignment horizontal="justify" vertical="top" wrapText="1"/>
    </xf>
    <xf numFmtId="0" fontId="9" fillId="0" borderId="0" xfId="0" applyFont="1" applyFill="1" applyBorder="1" applyAlignment="1">
      <alignment horizontal="left" vertical="center" wrapText="1"/>
    </xf>
    <xf numFmtId="0" fontId="9" fillId="0" borderId="0" xfId="0" applyFont="1" applyBorder="1" applyAlignment="1">
      <alignment horizontal="left" vertical="top" wrapText="1"/>
    </xf>
    <xf numFmtId="17" fontId="0" fillId="0" borderId="0" xfId="0" applyNumberFormat="1" applyAlignment="1">
      <alignment horizontal="justify" vertical="top" wrapText="1"/>
    </xf>
  </cellXfs>
  <cellStyles count="7">
    <cellStyle name="Hipervínculo" xfId="6" builtinId="8"/>
    <cellStyle name="Millares" xfId="1" builtinId="3"/>
    <cellStyle name="Millares 2 2" xfId="4"/>
    <cellStyle name="Moneda" xfId="5" builtinId="4"/>
    <cellStyle name="Normal" xfId="0" builtinId="0"/>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BLAS%20DE%20AMORTIZACI&#211;N\F-0152\Tablas%20de%20amort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BLAS%20DE%20AMORTIZACI&#211;N\BCC\Tablas%20de%20amortizacion%20BC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BLAS%20DE%20AMORTIZACI&#211;N\F-80663%20Inbursa%205000%20mdp\Tabla%20de%20amortizacion%20Inbursa%205,000%20md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BLAS%20DE%20AMORTIZACI&#211;N\F-80645%20Inbursa%201160%20mdp\Tabla%20de%20amortizaci&#243;n%20Inbursa%201160m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0 Interacciones"/>
      <sheetName val="1400  Multiva"/>
      <sheetName val="1716 BBVA"/>
      <sheetName val="2028 BBVA"/>
      <sheetName val="1380 BBVA"/>
      <sheetName val="Banorte 1,995mdp"/>
      <sheetName val="Santander 1,000"/>
      <sheetName val="Banorte 1,320mdp"/>
      <sheetName val="3000 Banobras"/>
      <sheetName val="Hoja3"/>
      <sheetName val="Serv Deuda"/>
      <sheetName val="Hoja1"/>
      <sheetName val="1716 BBVA (2)"/>
    </sheetNames>
    <sheetDataSet>
      <sheetData sheetId="0">
        <row r="23">
          <cell r="K23">
            <v>4451261684.6100006</v>
          </cell>
        </row>
        <row r="58">
          <cell r="J58">
            <v>39413497.65715047</v>
          </cell>
        </row>
        <row r="59">
          <cell r="J59">
            <v>41819621.628302947</v>
          </cell>
        </row>
        <row r="60">
          <cell r="J60">
            <v>37873539.804046869</v>
          </cell>
        </row>
      </sheetData>
      <sheetData sheetId="1">
        <row r="24">
          <cell r="K24">
            <v>1375167042.79</v>
          </cell>
        </row>
        <row r="58">
          <cell r="J58">
            <v>13157481.698635396</v>
          </cell>
        </row>
        <row r="59">
          <cell r="J59">
            <v>13901368.321099112</v>
          </cell>
        </row>
        <row r="60">
          <cell r="J60">
            <v>12703113.949132353</v>
          </cell>
        </row>
      </sheetData>
      <sheetData sheetId="2">
        <row r="23">
          <cell r="K23">
            <v>1697527720.1000001</v>
          </cell>
        </row>
        <row r="57">
          <cell r="J57">
            <v>14413951.730149264</v>
          </cell>
        </row>
        <row r="58">
          <cell r="J58">
            <v>15291225.758659801</v>
          </cell>
        </row>
        <row r="59">
          <cell r="J59">
            <v>13869187.255940527</v>
          </cell>
        </row>
      </sheetData>
      <sheetData sheetId="3">
        <row r="23">
          <cell r="K23">
            <v>2006512804.3700001</v>
          </cell>
        </row>
        <row r="57">
          <cell r="J57">
            <v>17037588.473158784</v>
          </cell>
        </row>
        <row r="58">
          <cell r="J58">
            <v>18074544.474480804</v>
          </cell>
        </row>
        <row r="59">
          <cell r="J59">
            <v>16393665.615303501</v>
          </cell>
        </row>
      </sheetData>
      <sheetData sheetId="4">
        <row r="23">
          <cell r="K23">
            <v>1365053583.2700002</v>
          </cell>
        </row>
        <row r="57">
          <cell r="J57">
            <v>11590866.077822151</v>
          </cell>
        </row>
        <row r="58">
          <cell r="J58">
            <v>12296319.088150062</v>
          </cell>
        </row>
        <row r="59">
          <cell r="J59">
            <v>11152797.998567384</v>
          </cell>
        </row>
      </sheetData>
      <sheetData sheetId="5">
        <row r="11">
          <cell r="K11">
            <v>1990152693.5399997</v>
          </cell>
        </row>
        <row r="43">
          <cell r="J43">
            <v>16119386.588869644</v>
          </cell>
        </row>
        <row r="44">
          <cell r="J44">
            <v>17548566.748223145</v>
          </cell>
        </row>
        <row r="45">
          <cell r="J45">
            <v>15669093.573310236</v>
          </cell>
        </row>
      </sheetData>
      <sheetData sheetId="6">
        <row r="11">
          <cell r="K11">
            <v>997498404.52999985</v>
          </cell>
        </row>
      </sheetData>
      <sheetData sheetId="7">
        <row r="7">
          <cell r="K7">
            <v>1320276000</v>
          </cell>
        </row>
      </sheetData>
      <sheetData sheetId="8"/>
      <sheetData sheetId="9"/>
      <sheetData sheetId="10"/>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CC Consolidado"/>
      <sheetName val=" Resumen 1"/>
      <sheetName val="Banobras 1020"/>
      <sheetName val="Banobras 1200"/>
      <sheetName val="Banobras 636.92"/>
      <sheetName val="Banobras 1400"/>
      <sheetName val="Banobras 400  CJ 1desembolso"/>
      <sheetName val="Banobras 400  CJ 2desembolso"/>
      <sheetName val="Banobras 220  CJ 3desembolso"/>
      <sheetName val="Banobras 517 profise 1"/>
      <sheetName val="Banobras 65.17 profise2"/>
      <sheetName val="Banobras 54.75 profise3"/>
      <sheetName val="Banobras 1,313mdp"/>
      <sheetName val="Banobras 86.96"/>
      <sheetName val="RESUMEN"/>
    </sheetNames>
    <sheetDataSet>
      <sheetData sheetId="0"/>
      <sheetData sheetId="1"/>
      <sheetData sheetId="2"/>
      <sheetData sheetId="3">
        <row r="52">
          <cell r="I52">
            <v>277640940</v>
          </cell>
        </row>
        <row r="65">
          <cell r="G65">
            <v>6883633.333333333</v>
          </cell>
        </row>
        <row r="66">
          <cell r="G66">
            <v>6646266.666666666</v>
          </cell>
        </row>
        <row r="67">
          <cell r="G67">
            <v>7833100</v>
          </cell>
        </row>
      </sheetData>
      <sheetData sheetId="4">
        <row r="66">
          <cell r="L66">
            <v>854454000</v>
          </cell>
        </row>
        <row r="79">
          <cell r="H79">
            <v>8951333.3333333321</v>
          </cell>
        </row>
        <row r="80">
          <cell r="H80">
            <v>8642666.6666666642</v>
          </cell>
        </row>
        <row r="81">
          <cell r="H81">
            <v>9568666.6666666642</v>
          </cell>
        </row>
      </sheetData>
      <sheetData sheetId="5">
        <row r="57">
          <cell r="J57">
            <v>195969234.36000001</v>
          </cell>
        </row>
        <row r="67">
          <cell r="H67">
            <v>4585239.256764167</v>
          </cell>
        </row>
        <row r="68">
          <cell r="H68">
            <v>4585239.256764167</v>
          </cell>
        </row>
        <row r="69">
          <cell r="H69">
            <v>4289417.3885858338</v>
          </cell>
        </row>
      </sheetData>
      <sheetData sheetId="6">
        <row r="61">
          <cell r="K61">
            <v>417774000</v>
          </cell>
        </row>
        <row r="74">
          <cell r="H74">
            <v>11772212.829667689</v>
          </cell>
        </row>
        <row r="75">
          <cell r="H75">
            <v>11392464.018710665</v>
          </cell>
        </row>
        <row r="76">
          <cell r="H76">
            <v>12531710.43158173</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5000 inbursa"/>
      <sheetName val="5000 inbursa reest 2014"/>
      <sheetName val="tabla de amortización (2013)"/>
      <sheetName val="Hoja3"/>
    </sheetNames>
    <sheetDataSet>
      <sheetData sheetId="0"/>
      <sheetData sheetId="1"/>
      <sheetData sheetId="2">
        <row r="11">
          <cell r="K11">
            <v>4691970146.1199999</v>
          </cell>
        </row>
        <row r="45">
          <cell r="J45">
            <v>41791675.060167909</v>
          </cell>
        </row>
        <row r="46">
          <cell r="J46">
            <v>40612547.037352629</v>
          </cell>
        </row>
        <row r="47">
          <cell r="J47">
            <v>47722120.220922545</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sheetName val="1160 inbursa"/>
      <sheetName val="1160 inbursa reest 2014"/>
      <sheetName val="Hoja2 (2)"/>
    </sheetNames>
    <sheetDataSet>
      <sheetData sheetId="0"/>
      <sheetData sheetId="1"/>
      <sheetData sheetId="2">
        <row r="9">
          <cell r="K9">
            <v>990046030.19000006</v>
          </cell>
        </row>
        <row r="43">
          <cell r="J43">
            <v>8818402.6582942288</v>
          </cell>
        </row>
        <row r="44">
          <cell r="J44">
            <v>8569596.5015916638</v>
          </cell>
        </row>
        <row r="45">
          <cell r="J45">
            <v>10069777.558636475</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chihuahua.com.mx/enterate.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30"/>
  <sheetViews>
    <sheetView showGridLines="0" tabSelected="1" zoomScale="70" zoomScaleNormal="70" workbookViewId="0">
      <selection activeCell="L7" sqref="L7"/>
    </sheetView>
  </sheetViews>
  <sheetFormatPr baseColWidth="10" defaultRowHeight="14.4" x14ac:dyDescent="0.3"/>
  <cols>
    <col min="1" max="1" width="20.44140625" customWidth="1"/>
    <col min="2" max="2" width="15" customWidth="1"/>
    <col min="3" max="3" width="21" customWidth="1"/>
    <col min="4" max="4" width="58.44140625" customWidth="1"/>
    <col min="5" max="5" width="19.5546875" customWidth="1"/>
    <col min="6" max="6" width="18.33203125" customWidth="1"/>
    <col min="7" max="7" width="14" bestFit="1" customWidth="1"/>
    <col min="8" max="8" width="15.6640625" customWidth="1"/>
    <col min="9" max="9" width="21.33203125" customWidth="1"/>
    <col min="10" max="10" width="16.33203125" customWidth="1"/>
    <col min="11" max="11" width="16.88671875" bestFit="1" customWidth="1"/>
    <col min="12" max="12" width="17.88671875" bestFit="1" customWidth="1"/>
  </cols>
  <sheetData>
    <row r="1" spans="1:12" s="23" customFormat="1" ht="15" customHeight="1" x14ac:dyDescent="0.25">
      <c r="A1" s="80" t="s">
        <v>20</v>
      </c>
      <c r="B1" s="80"/>
      <c r="C1" s="80"/>
      <c r="D1" s="80"/>
      <c r="E1" s="80"/>
      <c r="F1" s="80"/>
      <c r="G1" s="80"/>
      <c r="H1" s="80"/>
      <c r="I1" s="80"/>
      <c r="J1" s="80"/>
      <c r="K1" s="54"/>
    </row>
    <row r="2" spans="1:12" s="23" customFormat="1" x14ac:dyDescent="0.3">
      <c r="A2" s="80" t="s">
        <v>19</v>
      </c>
      <c r="B2" s="80"/>
      <c r="C2" s="80"/>
      <c r="D2" s="80"/>
      <c r="E2" s="80"/>
      <c r="F2" s="80"/>
      <c r="G2" s="80"/>
      <c r="H2" s="80"/>
      <c r="I2" s="80"/>
      <c r="J2" s="80"/>
      <c r="K2" s="54"/>
    </row>
    <row r="3" spans="1:12" s="23" customFormat="1" ht="24" customHeight="1" x14ac:dyDescent="0.3">
      <c r="A3" s="80" t="s">
        <v>66</v>
      </c>
      <c r="B3" s="80"/>
      <c r="C3" s="80"/>
      <c r="D3" s="80"/>
      <c r="E3" s="80"/>
      <c r="F3" s="80"/>
      <c r="G3" s="80"/>
      <c r="H3" s="80"/>
      <c r="I3" s="80"/>
      <c r="J3" s="80"/>
      <c r="K3" s="54"/>
    </row>
    <row r="4" spans="1:12" s="56" customFormat="1" ht="53.25" customHeight="1" x14ac:dyDescent="0.3">
      <c r="A4" s="78" t="s">
        <v>18</v>
      </c>
      <c r="B4" s="78" t="s">
        <v>17</v>
      </c>
      <c r="C4" s="78" t="s">
        <v>16</v>
      </c>
      <c r="D4" s="78" t="s">
        <v>15</v>
      </c>
      <c r="E4" s="78" t="s">
        <v>35</v>
      </c>
      <c r="F4" s="78" t="s">
        <v>14</v>
      </c>
      <c r="G4" s="78" t="s">
        <v>13</v>
      </c>
      <c r="H4" s="78" t="s">
        <v>12</v>
      </c>
      <c r="I4" s="81" t="s">
        <v>11</v>
      </c>
      <c r="J4" s="82"/>
      <c r="K4" s="55"/>
    </row>
    <row r="5" spans="1:12" s="23" customFormat="1" ht="24.6" x14ac:dyDescent="0.3">
      <c r="A5" s="79"/>
      <c r="B5" s="79"/>
      <c r="C5" s="79"/>
      <c r="D5" s="79"/>
      <c r="E5" s="79"/>
      <c r="F5" s="79"/>
      <c r="G5" s="79"/>
      <c r="H5" s="79"/>
      <c r="I5" s="71" t="s">
        <v>10</v>
      </c>
      <c r="J5" s="71" t="s">
        <v>9</v>
      </c>
      <c r="K5" s="54"/>
    </row>
    <row r="6" spans="1:12" s="23" customFormat="1" ht="50.4" customHeight="1" x14ac:dyDescent="0.3">
      <c r="A6" s="43" t="s">
        <v>5</v>
      </c>
      <c r="B6" s="43" t="s">
        <v>4</v>
      </c>
      <c r="C6" s="44" t="s">
        <v>27</v>
      </c>
      <c r="D6" s="59" t="s">
        <v>1</v>
      </c>
      <c r="E6" s="43" t="s">
        <v>6</v>
      </c>
      <c r="F6" s="45">
        <v>416136000</v>
      </c>
      <c r="G6" s="43" t="s">
        <v>0</v>
      </c>
      <c r="H6" s="45">
        <v>10000000</v>
      </c>
      <c r="I6" s="43" t="s">
        <v>2</v>
      </c>
      <c r="J6" s="60" t="s">
        <v>2</v>
      </c>
      <c r="K6" s="57"/>
    </row>
    <row r="7" spans="1:12" s="23" customFormat="1" ht="50.4" customHeight="1" x14ac:dyDescent="0.3">
      <c r="A7" s="43" t="s">
        <v>5</v>
      </c>
      <c r="B7" s="43" t="s">
        <v>4</v>
      </c>
      <c r="C7" s="44" t="s">
        <v>28</v>
      </c>
      <c r="D7" s="59" t="s">
        <v>1</v>
      </c>
      <c r="E7" s="43" t="s">
        <v>3</v>
      </c>
      <c r="F7" s="45">
        <v>416136000</v>
      </c>
      <c r="G7" s="43" t="s">
        <v>0</v>
      </c>
      <c r="H7" s="45">
        <v>12500000</v>
      </c>
      <c r="I7" s="43" t="s">
        <v>2</v>
      </c>
      <c r="J7" s="60" t="s">
        <v>2</v>
      </c>
      <c r="K7" s="58"/>
    </row>
    <row r="8" spans="1:12" s="23" customFormat="1" ht="35.25" customHeight="1" x14ac:dyDescent="0.3">
      <c r="A8" s="43" t="s">
        <v>5</v>
      </c>
      <c r="B8" s="43" t="s">
        <v>7</v>
      </c>
      <c r="C8" s="44" t="s">
        <v>29</v>
      </c>
      <c r="D8" s="59" t="s">
        <v>1</v>
      </c>
      <c r="E8" s="43" t="s">
        <v>8</v>
      </c>
      <c r="F8" s="45">
        <v>665394050.15999997</v>
      </c>
      <c r="G8" s="43" t="s">
        <v>0</v>
      </c>
      <c r="H8" s="72">
        <v>7.7299999999999994E-2</v>
      </c>
      <c r="I8" s="45">
        <v>40379687.710000001</v>
      </c>
      <c r="J8" s="46">
        <f t="shared" ref="J8:J18" si="0">(I8/F8)</f>
        <v>6.0685375380633989E-2</v>
      </c>
      <c r="K8" s="57"/>
    </row>
    <row r="9" spans="1:12" s="23" customFormat="1" ht="74.25" customHeight="1" x14ac:dyDescent="0.3">
      <c r="A9" s="43" t="s">
        <v>5</v>
      </c>
      <c r="B9" s="43" t="s">
        <v>7</v>
      </c>
      <c r="C9" s="44" t="s">
        <v>41</v>
      </c>
      <c r="D9" s="59" t="s">
        <v>37</v>
      </c>
      <c r="E9" s="43" t="s">
        <v>36</v>
      </c>
      <c r="F9" s="45">
        <v>1500000000</v>
      </c>
      <c r="G9" s="43" t="s">
        <v>0</v>
      </c>
      <c r="H9" s="53">
        <v>2.53E-2</v>
      </c>
      <c r="I9" s="45">
        <v>68292892.726044863</v>
      </c>
      <c r="J9" s="46">
        <f t="shared" si="0"/>
        <v>4.5528595150696578E-2</v>
      </c>
      <c r="K9" s="57"/>
    </row>
    <row r="10" spans="1:12" s="23" customFormat="1" ht="74.25" customHeight="1" x14ac:dyDescent="0.3">
      <c r="A10" s="43" t="s">
        <v>5</v>
      </c>
      <c r="B10" s="43" t="s">
        <v>7</v>
      </c>
      <c r="C10" s="44" t="s">
        <v>41</v>
      </c>
      <c r="D10" s="59" t="s">
        <v>37</v>
      </c>
      <c r="E10" s="43" t="s">
        <v>38</v>
      </c>
      <c r="F10" s="45">
        <v>3000000000</v>
      </c>
      <c r="G10" s="43" t="s">
        <v>0</v>
      </c>
      <c r="H10" s="53">
        <v>5.04E-2</v>
      </c>
      <c r="I10" s="74">
        <v>120351498.03181981</v>
      </c>
      <c r="J10" s="46">
        <f t="shared" si="0"/>
        <v>4.0117166010606602E-2</v>
      </c>
      <c r="K10" s="57"/>
    </row>
    <row r="11" spans="1:12" s="23" customFormat="1" ht="74.25" customHeight="1" x14ac:dyDescent="0.3">
      <c r="A11" s="43" t="s">
        <v>5</v>
      </c>
      <c r="B11" s="43" t="s">
        <v>7</v>
      </c>
      <c r="C11" s="44" t="s">
        <v>42</v>
      </c>
      <c r="D11" s="59" t="s">
        <v>37</v>
      </c>
      <c r="E11" s="43" t="s">
        <v>38</v>
      </c>
      <c r="F11" s="45">
        <v>1852528000</v>
      </c>
      <c r="G11" s="43" t="s">
        <v>0</v>
      </c>
      <c r="H11" s="53">
        <v>3.1E-2</v>
      </c>
      <c r="I11" s="45">
        <v>73769354.52494961</v>
      </c>
      <c r="J11" s="46">
        <f t="shared" si="0"/>
        <v>3.9820912032071637E-2</v>
      </c>
      <c r="K11" s="57"/>
    </row>
    <row r="12" spans="1:12" s="23" customFormat="1" ht="74.25" customHeight="1" x14ac:dyDescent="0.3">
      <c r="A12" s="43" t="s">
        <v>5</v>
      </c>
      <c r="B12" s="43" t="s">
        <v>7</v>
      </c>
      <c r="C12" s="44" t="s">
        <v>41</v>
      </c>
      <c r="D12" s="59" t="s">
        <v>37</v>
      </c>
      <c r="E12" s="43" t="s">
        <v>6</v>
      </c>
      <c r="F12" s="45">
        <v>1350000000</v>
      </c>
      <c r="G12" s="43" t="s">
        <v>0</v>
      </c>
      <c r="H12" s="64">
        <v>2.2700000000000001E-2</v>
      </c>
      <c r="I12" s="45">
        <v>54554762.390000001</v>
      </c>
      <c r="J12" s="46">
        <f t="shared" si="0"/>
        <v>4.0410935103703707E-2</v>
      </c>
      <c r="K12" s="57"/>
      <c r="L12" s="73"/>
    </row>
    <row r="13" spans="1:12" s="23" customFormat="1" ht="74.25" customHeight="1" x14ac:dyDescent="0.3">
      <c r="A13" s="43" t="s">
        <v>5</v>
      </c>
      <c r="B13" s="43" t="s">
        <v>7</v>
      </c>
      <c r="C13" s="44" t="s">
        <v>42</v>
      </c>
      <c r="D13" s="59" t="s">
        <v>37</v>
      </c>
      <c r="E13" s="43" t="s">
        <v>6</v>
      </c>
      <c r="F13" s="45">
        <v>1750000000</v>
      </c>
      <c r="G13" s="43" t="s">
        <v>0</v>
      </c>
      <c r="H13" s="53">
        <v>2.9399999999999999E-2</v>
      </c>
      <c r="I13" s="45">
        <v>71577749.068148151</v>
      </c>
      <c r="J13" s="46">
        <f t="shared" si="0"/>
        <v>4.0901570896084656E-2</v>
      </c>
      <c r="K13" s="57"/>
    </row>
    <row r="14" spans="1:12" s="23" customFormat="1" ht="74.25" customHeight="1" x14ac:dyDescent="0.3">
      <c r="A14" s="43" t="s">
        <v>5</v>
      </c>
      <c r="B14" s="43" t="s">
        <v>7</v>
      </c>
      <c r="C14" s="44" t="s">
        <v>40</v>
      </c>
      <c r="D14" s="59" t="s">
        <v>37</v>
      </c>
      <c r="E14" s="43" t="s">
        <v>6</v>
      </c>
      <c r="F14" s="45">
        <v>1900000000</v>
      </c>
      <c r="G14" s="43" t="s">
        <v>0</v>
      </c>
      <c r="H14" s="64">
        <v>3.1899999999999998E-2</v>
      </c>
      <c r="I14" s="45">
        <v>79153325.713703707</v>
      </c>
      <c r="J14" s="46">
        <f t="shared" si="0"/>
        <v>4.1659645112475635E-2</v>
      </c>
      <c r="K14" s="57"/>
    </row>
    <row r="15" spans="1:12" s="23" customFormat="1" ht="74.25" customHeight="1" x14ac:dyDescent="0.3">
      <c r="A15" s="43" t="s">
        <v>5</v>
      </c>
      <c r="B15" s="43" t="s">
        <v>7</v>
      </c>
      <c r="C15" s="44" t="s">
        <v>46</v>
      </c>
      <c r="D15" s="59" t="s">
        <v>37</v>
      </c>
      <c r="E15" s="43" t="s">
        <v>39</v>
      </c>
      <c r="F15" s="45">
        <v>1185342076.3299999</v>
      </c>
      <c r="G15" s="43" t="s">
        <v>0</v>
      </c>
      <c r="H15" s="53">
        <v>2.9000000000000001E-2</v>
      </c>
      <c r="I15" s="45">
        <v>50208740.890000001</v>
      </c>
      <c r="J15" s="46">
        <f t="shared" si="0"/>
        <v>4.2358017902691794E-2</v>
      </c>
      <c r="K15" s="57"/>
    </row>
    <row r="16" spans="1:12" s="23" customFormat="1" ht="74.25" customHeight="1" x14ac:dyDescent="0.3">
      <c r="A16" s="43" t="s">
        <v>5</v>
      </c>
      <c r="B16" s="43" t="s">
        <v>7</v>
      </c>
      <c r="C16" s="44" t="s">
        <v>43</v>
      </c>
      <c r="D16" s="59" t="s">
        <v>37</v>
      </c>
      <c r="E16" s="43" t="s">
        <v>8</v>
      </c>
      <c r="F16" s="45">
        <v>4416500000</v>
      </c>
      <c r="G16" s="43" t="s">
        <v>0</v>
      </c>
      <c r="H16" s="64">
        <v>7.4139999999999998E-2</v>
      </c>
      <c r="I16" s="45">
        <v>175182227.91704997</v>
      </c>
      <c r="J16" s="46">
        <f t="shared" si="0"/>
        <v>3.9665397467915767E-2</v>
      </c>
      <c r="K16" s="57"/>
    </row>
    <row r="17" spans="1:11" s="23" customFormat="1" ht="74.25" customHeight="1" x14ac:dyDescent="0.3">
      <c r="A17" s="43" t="s">
        <v>5</v>
      </c>
      <c r="B17" s="43" t="s">
        <v>7</v>
      </c>
      <c r="C17" s="44" t="s">
        <v>44</v>
      </c>
      <c r="D17" s="59" t="s">
        <v>37</v>
      </c>
      <c r="E17" s="43" t="s">
        <v>8</v>
      </c>
      <c r="F17" s="45">
        <v>5000000000</v>
      </c>
      <c r="G17" s="43" t="s">
        <v>0</v>
      </c>
      <c r="H17" s="64">
        <v>8.3930000000000005E-2</v>
      </c>
      <c r="I17" s="45">
        <v>194550196.38999999</v>
      </c>
      <c r="J17" s="46">
        <f t="shared" si="0"/>
        <v>3.8910039277999998E-2</v>
      </c>
      <c r="K17" s="57"/>
    </row>
    <row r="18" spans="1:11" s="23" customFormat="1" ht="74.25" customHeight="1" x14ac:dyDescent="0.3">
      <c r="A18" s="43" t="s">
        <v>5</v>
      </c>
      <c r="B18" s="43" t="s">
        <v>7</v>
      </c>
      <c r="C18" s="44" t="s">
        <v>45</v>
      </c>
      <c r="D18" s="59" t="s">
        <v>37</v>
      </c>
      <c r="E18" s="43" t="s">
        <v>8</v>
      </c>
      <c r="F18" s="45">
        <v>5000000000</v>
      </c>
      <c r="G18" s="43" t="s">
        <v>0</v>
      </c>
      <c r="H18" s="64">
        <v>8.3930000000000005E-2</v>
      </c>
      <c r="I18" s="45">
        <v>196438591.86000001</v>
      </c>
      <c r="J18" s="46">
        <f t="shared" si="0"/>
        <v>3.9287718372E-2</v>
      </c>
      <c r="K18" s="57"/>
    </row>
    <row r="19" spans="1:11" s="23" customFormat="1" ht="74.25" customHeight="1" x14ac:dyDescent="0.3">
      <c r="A19" s="43" t="s">
        <v>5</v>
      </c>
      <c r="B19" s="43" t="s">
        <v>7</v>
      </c>
      <c r="C19" s="44" t="s">
        <v>47</v>
      </c>
      <c r="D19" s="59" t="s">
        <v>37</v>
      </c>
      <c r="E19" s="43" t="s">
        <v>3</v>
      </c>
      <c r="F19" s="45">
        <v>500000000</v>
      </c>
      <c r="G19" s="43" t="s">
        <v>0</v>
      </c>
      <c r="H19" s="53">
        <v>8.3999999999999995E-3</v>
      </c>
      <c r="I19" s="45">
        <v>20449753.059999999</v>
      </c>
      <c r="J19" s="46">
        <f t="shared" ref="J19:J24" si="1">(I19/F19)</f>
        <v>4.0899506119999998E-2</v>
      </c>
      <c r="K19" s="57"/>
    </row>
    <row r="20" spans="1:11" s="23" customFormat="1" ht="74.25" customHeight="1" x14ac:dyDescent="0.3">
      <c r="A20" s="43" t="s">
        <v>5</v>
      </c>
      <c r="B20" s="43" t="s">
        <v>7</v>
      </c>
      <c r="C20" s="44" t="s">
        <v>51</v>
      </c>
      <c r="D20" s="59" t="s">
        <v>37</v>
      </c>
      <c r="E20" s="43" t="s">
        <v>48</v>
      </c>
      <c r="F20" s="45">
        <v>3397918257.5</v>
      </c>
      <c r="G20" s="43" t="s">
        <v>0</v>
      </c>
      <c r="H20" s="53">
        <v>5.7049999999999997E-2</v>
      </c>
      <c r="I20" s="45">
        <v>135353016.24062049</v>
      </c>
      <c r="J20" s="46">
        <f t="shared" si="1"/>
        <v>3.9834100170557295E-2</v>
      </c>
      <c r="K20" s="57"/>
    </row>
    <row r="21" spans="1:11" s="23" customFormat="1" ht="74.25" customHeight="1" x14ac:dyDescent="0.3">
      <c r="A21" s="43" t="s">
        <v>5</v>
      </c>
      <c r="B21" s="43" t="s">
        <v>7</v>
      </c>
      <c r="C21" s="44" t="s">
        <v>41</v>
      </c>
      <c r="D21" s="59" t="s">
        <v>37</v>
      </c>
      <c r="E21" s="43" t="s">
        <v>36</v>
      </c>
      <c r="F21" s="45">
        <v>500000000</v>
      </c>
      <c r="G21" s="43" t="s">
        <v>0</v>
      </c>
      <c r="H21" s="53">
        <v>7.1999999999999998E-3</v>
      </c>
      <c r="I21" s="45">
        <v>22531801.07</v>
      </c>
      <c r="J21" s="46">
        <f t="shared" si="1"/>
        <v>4.5063602139999999E-2</v>
      </c>
      <c r="K21" s="57"/>
    </row>
    <row r="22" spans="1:11" ht="74.25" customHeight="1" x14ac:dyDescent="0.3">
      <c r="A22" s="43" t="s">
        <v>5</v>
      </c>
      <c r="B22" s="43" t="s">
        <v>7</v>
      </c>
      <c r="C22" s="44" t="s">
        <v>53</v>
      </c>
      <c r="D22" s="59" t="s">
        <v>37</v>
      </c>
      <c r="E22" s="43" t="s">
        <v>36</v>
      </c>
      <c r="F22" s="45">
        <v>250000000</v>
      </c>
      <c r="G22" s="43" t="s">
        <v>0</v>
      </c>
      <c r="H22" s="53">
        <v>3.5999999999999999E-3</v>
      </c>
      <c r="I22" s="45">
        <v>11598746.57</v>
      </c>
      <c r="J22" s="46">
        <f t="shared" si="1"/>
        <v>4.6394986280000002E-2</v>
      </c>
      <c r="K22" s="25"/>
    </row>
    <row r="23" spans="1:11" ht="74.25" customHeight="1" x14ac:dyDescent="0.3">
      <c r="A23" s="43" t="s">
        <v>5</v>
      </c>
      <c r="B23" s="43" t="s">
        <v>7</v>
      </c>
      <c r="C23" s="44" t="s">
        <v>54</v>
      </c>
      <c r="D23" s="59" t="s">
        <v>37</v>
      </c>
      <c r="E23" s="43" t="s">
        <v>38</v>
      </c>
      <c r="F23" s="45">
        <v>1000000000</v>
      </c>
      <c r="G23" s="43" t="s">
        <v>0</v>
      </c>
      <c r="H23" s="53">
        <v>1.6799999999999999E-2</v>
      </c>
      <c r="I23" s="45">
        <v>41917000.094166666</v>
      </c>
      <c r="J23" s="46">
        <f t="shared" si="1"/>
        <v>4.1917000094166663E-2</v>
      </c>
      <c r="K23" s="25"/>
    </row>
    <row r="24" spans="1:11" ht="74.25" customHeight="1" x14ac:dyDescent="0.3">
      <c r="A24" s="43" t="s">
        <v>5</v>
      </c>
      <c r="B24" s="43" t="s">
        <v>7</v>
      </c>
      <c r="C24" s="44" t="s">
        <v>55</v>
      </c>
      <c r="D24" s="59" t="s">
        <v>37</v>
      </c>
      <c r="E24" s="43" t="s">
        <v>38</v>
      </c>
      <c r="F24" s="45">
        <v>830000000</v>
      </c>
      <c r="G24" s="43" t="s">
        <v>0</v>
      </c>
      <c r="H24" s="53">
        <v>1.3899999999999999E-2</v>
      </c>
      <c r="I24" s="45">
        <v>16928227.617387809</v>
      </c>
      <c r="J24" s="46">
        <f t="shared" si="1"/>
        <v>2.0395454960708204E-2</v>
      </c>
      <c r="K24" s="25"/>
    </row>
    <row r="25" spans="1:11" x14ac:dyDescent="0.3">
      <c r="A25" s="35"/>
      <c r="B25" s="35"/>
      <c r="C25" s="35"/>
      <c r="D25" s="36"/>
      <c r="E25" s="35"/>
      <c r="F25" s="37"/>
      <c r="G25" s="35"/>
      <c r="H25" s="38"/>
      <c r="I25" s="39"/>
      <c r="J25" s="40"/>
      <c r="K25" s="4"/>
    </row>
    <row r="26" spans="1:11" x14ac:dyDescent="0.3">
      <c r="A26" s="26" t="s">
        <v>26</v>
      </c>
      <c r="B26" s="41"/>
      <c r="C26" s="41"/>
      <c r="D26" s="42"/>
      <c r="E26" s="41"/>
      <c r="F26" s="41"/>
      <c r="G26" s="41"/>
      <c r="H26" s="41"/>
      <c r="I26" s="41"/>
      <c r="J26" s="41"/>
      <c r="K26" s="4"/>
    </row>
    <row r="27" spans="1:11" x14ac:dyDescent="0.3">
      <c r="A27" s="26" t="s">
        <v>33</v>
      </c>
      <c r="B27" s="41"/>
      <c r="C27" s="41"/>
      <c r="D27" s="42"/>
      <c r="E27" s="41"/>
      <c r="F27" s="41"/>
      <c r="G27" s="41"/>
      <c r="H27" s="41"/>
      <c r="I27" s="41"/>
      <c r="J27" s="41"/>
    </row>
    <row r="28" spans="1:11" x14ac:dyDescent="0.3">
      <c r="A28" s="2"/>
      <c r="B28" s="2"/>
      <c r="C28" s="2"/>
      <c r="D28" s="3"/>
      <c r="E28" s="2"/>
      <c r="F28" s="2"/>
      <c r="G28" s="2"/>
      <c r="H28" s="2"/>
      <c r="I28" s="2"/>
      <c r="J28" s="2"/>
    </row>
    <row r="29" spans="1:11" x14ac:dyDescent="0.3">
      <c r="D29" s="1"/>
    </row>
    <row r="30" spans="1:11" x14ac:dyDescent="0.3">
      <c r="D30" s="1"/>
    </row>
  </sheetData>
  <mergeCells count="12">
    <mergeCell ref="G4:G5"/>
    <mergeCell ref="H4:H5"/>
    <mergeCell ref="A1:J1"/>
    <mergeCell ref="A2:J2"/>
    <mergeCell ref="A3:J3"/>
    <mergeCell ref="I4:J4"/>
    <mergeCell ref="A4:A5"/>
    <mergeCell ref="B4:B5"/>
    <mergeCell ref="C4:C5"/>
    <mergeCell ref="D4:D5"/>
    <mergeCell ref="E4:E5"/>
    <mergeCell ref="F4:F5"/>
  </mergeCells>
  <pageMargins left="0.7" right="0.7" top="0.75" bottom="0.75" header="0.3" footer="0.3"/>
  <pageSetup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25"/>
  <sheetViews>
    <sheetView workbookViewId="0">
      <selection activeCell="D14" sqref="D14"/>
    </sheetView>
  </sheetViews>
  <sheetFormatPr baseColWidth="10" defaultRowHeight="14.4" x14ac:dyDescent="0.3"/>
  <cols>
    <col min="1" max="1" width="53.33203125" customWidth="1"/>
    <col min="2" max="2" width="26.6640625" customWidth="1"/>
    <col min="3" max="3" width="15.44140625" bestFit="1" customWidth="1"/>
    <col min="4" max="4" width="18" customWidth="1"/>
    <col min="8" max="8" width="0" hidden="1" customWidth="1"/>
  </cols>
  <sheetData>
    <row r="1" spans="1:8" ht="54" customHeight="1" x14ac:dyDescent="0.3">
      <c r="A1" s="83" t="s">
        <v>49</v>
      </c>
      <c r="B1" s="83"/>
    </row>
    <row r="2" spans="1:8" ht="24" x14ac:dyDescent="0.3">
      <c r="A2" s="70"/>
      <c r="B2" s="69" t="s">
        <v>52</v>
      </c>
    </row>
    <row r="3" spans="1:8" x14ac:dyDescent="0.3">
      <c r="A3" s="5" t="s">
        <v>59</v>
      </c>
      <c r="B3" s="61">
        <v>33161468875.480518</v>
      </c>
    </row>
    <row r="4" spans="1:8" x14ac:dyDescent="0.3">
      <c r="A4" s="6" t="s">
        <v>21</v>
      </c>
      <c r="B4" s="7">
        <f>B5-B3</f>
        <v>-37471527.870006561</v>
      </c>
      <c r="C4" s="8"/>
    </row>
    <row r="5" spans="1:8" ht="28.8" x14ac:dyDescent="0.3">
      <c r="A5" s="5" t="s">
        <v>62</v>
      </c>
      <c r="B5" s="62">
        <v>33123997347.610512</v>
      </c>
      <c r="C5" s="30"/>
    </row>
    <row r="6" spans="1:8" x14ac:dyDescent="0.3">
      <c r="A6" s="6" t="s">
        <v>30</v>
      </c>
      <c r="B6" s="7">
        <f>B7-B5</f>
        <v>-324044549.96625137</v>
      </c>
      <c r="C6" s="29"/>
    </row>
    <row r="7" spans="1:8" ht="28.8" x14ac:dyDescent="0.3">
      <c r="A7" s="5" t="s">
        <v>63</v>
      </c>
      <c r="B7" s="62">
        <v>32799952797.64426</v>
      </c>
    </row>
    <row r="8" spans="1:8" x14ac:dyDescent="0.3">
      <c r="A8" s="6" t="s">
        <v>31</v>
      </c>
      <c r="B8" s="7">
        <f>B9-B7</f>
        <v>-23958948.334262848</v>
      </c>
      <c r="D8" s="28"/>
    </row>
    <row r="9" spans="1:8" ht="28.8" x14ac:dyDescent="0.3">
      <c r="A9" s="5" t="s">
        <v>67</v>
      </c>
      <c r="B9" s="62">
        <v>32775993849.309998</v>
      </c>
      <c r="C9" s="16"/>
      <c r="D9" s="76"/>
    </row>
    <row r="10" spans="1:8" hidden="1" x14ac:dyDescent="0.3">
      <c r="A10" s="6" t="s">
        <v>32</v>
      </c>
      <c r="B10" s="7">
        <f>B11-B9</f>
        <v>-32775993849.309998</v>
      </c>
    </row>
    <row r="11" spans="1:8" ht="28.8" hidden="1" x14ac:dyDescent="0.3">
      <c r="A11" s="5" t="s">
        <v>56</v>
      </c>
      <c r="B11" s="67"/>
      <c r="D11" s="47"/>
    </row>
    <row r="12" spans="1:8" x14ac:dyDescent="0.3">
      <c r="A12" s="65"/>
      <c r="B12" s="66"/>
      <c r="C12" s="29"/>
    </row>
    <row r="13" spans="1:8" x14ac:dyDescent="0.3">
      <c r="A13" s="84" t="s">
        <v>64</v>
      </c>
      <c r="B13" s="84"/>
    </row>
    <row r="14" spans="1:8" ht="60" customHeight="1" x14ac:dyDescent="0.3">
      <c r="A14" s="84" t="s">
        <v>65</v>
      </c>
      <c r="B14" s="84"/>
      <c r="H14">
        <f>SUM('[1]1716 BBVA'!$J$57:$J$59)</f>
        <v>43574364.744749591</v>
      </c>
    </row>
    <row r="15" spans="1:8" x14ac:dyDescent="0.3">
      <c r="H15">
        <f>SUM('[1]2028 BBVA'!$J$57:$J$59)</f>
        <v>51505798.562943086</v>
      </c>
    </row>
    <row r="18" spans="8:8" x14ac:dyDescent="0.3">
      <c r="H18">
        <f>SUM('[1]1380 BBVA'!$J$57:$J$59)</f>
        <v>35039983.16453959</v>
      </c>
    </row>
    <row r="19" spans="8:8" x14ac:dyDescent="0.3">
      <c r="H19">
        <f>SUM('[1]4500 Interacciones'!$J$58:$J$60)</f>
        <v>119106659.08950028</v>
      </c>
    </row>
    <row r="20" spans="8:8" x14ac:dyDescent="0.3">
      <c r="H20">
        <f>SUM('[1]1400  Multiva'!$J$58:$J$60)</f>
        <v>39761963.968866862</v>
      </c>
    </row>
    <row r="21" spans="8:8" x14ac:dyDescent="0.3">
      <c r="H21">
        <f>SUM('[2]Banobras 1400'!$H$74:$H$76)</f>
        <v>35696387.279960081</v>
      </c>
    </row>
    <row r="22" spans="8:8" x14ac:dyDescent="0.3">
      <c r="H22">
        <f>SUM('[2]Banobras 1200'!$H$79:$H$81)</f>
        <v>27162666.66666666</v>
      </c>
    </row>
    <row r="23" spans="8:8" x14ac:dyDescent="0.3">
      <c r="H23">
        <f>SUM('[2]Banobras 636.92'!$H$67:$H$69)</f>
        <v>13459895.902114168</v>
      </c>
    </row>
    <row r="24" spans="8:8" x14ac:dyDescent="0.3">
      <c r="H24">
        <f>SUM('[2]Banobras 1020'!$G$65:$G$67)</f>
        <v>21363000</v>
      </c>
    </row>
    <row r="25" spans="8:8" x14ac:dyDescent="0.3">
      <c r="H25">
        <f>SUM('[1]Banorte 1,995mdp'!$J$43:$J$45)</f>
        <v>49337046.910403021</v>
      </c>
    </row>
  </sheetData>
  <mergeCells count="3">
    <mergeCell ref="A1:B1"/>
    <mergeCell ref="A14:B14"/>
    <mergeCell ref="A13:B13"/>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M25"/>
  <sheetViews>
    <sheetView workbookViewId="0">
      <selection activeCell="C7" sqref="C7"/>
    </sheetView>
  </sheetViews>
  <sheetFormatPr baseColWidth="10" defaultRowHeight="14.4" x14ac:dyDescent="0.3"/>
  <cols>
    <col min="1" max="1" width="49" customWidth="1"/>
    <col min="2" max="2" width="17.44140625" customWidth="1"/>
    <col min="3" max="3" width="19.5546875" customWidth="1"/>
    <col min="4" max="4" width="2.5546875" customWidth="1"/>
    <col min="5" max="5" width="23.109375" hidden="1" customWidth="1"/>
    <col min="6" max="6" width="0" hidden="1" customWidth="1"/>
    <col min="9" max="9" width="15.109375" hidden="1" customWidth="1"/>
  </cols>
  <sheetData>
    <row r="2" spans="1:13" ht="36.75" customHeight="1" x14ac:dyDescent="0.3">
      <c r="A2" s="83" t="s">
        <v>22</v>
      </c>
      <c r="B2" s="83"/>
      <c r="C2" s="83"/>
      <c r="D2" s="49"/>
      <c r="E2" s="9"/>
    </row>
    <row r="3" spans="1:13" x14ac:dyDescent="0.3">
      <c r="A3" s="68" t="str">
        <f>'Formato 0'!A3</f>
        <v>al TercerTrimestre de 2021</v>
      </c>
    </row>
    <row r="4" spans="1:13" ht="34.200000000000003" x14ac:dyDescent="0.3">
      <c r="A4" s="70"/>
      <c r="B4" s="69" t="s">
        <v>58</v>
      </c>
      <c r="C4" s="69" t="s">
        <v>68</v>
      </c>
      <c r="D4" s="18"/>
      <c r="E4" s="2"/>
    </row>
    <row r="5" spans="1:13" s="12" customFormat="1" x14ac:dyDescent="0.3">
      <c r="A5" s="10" t="s">
        <v>23</v>
      </c>
      <c r="B5" s="63">
        <v>729094000</v>
      </c>
      <c r="C5" s="63">
        <v>743944000</v>
      </c>
      <c r="D5" s="31"/>
      <c r="E5" s="11"/>
    </row>
    <row r="6" spans="1:13" s="12" customFormat="1" x14ac:dyDescent="0.3">
      <c r="A6" s="13" t="s">
        <v>24</v>
      </c>
      <c r="B6" s="34">
        <f>'Formato 1'!B3/1000</f>
        <v>33161468.875480518</v>
      </c>
      <c r="C6" s="34">
        <f>'Formato 1'!B9/1000</f>
        <v>32775993.849309996</v>
      </c>
      <c r="D6" s="27"/>
    </row>
    <row r="7" spans="1:13" s="12" customFormat="1" x14ac:dyDescent="0.3">
      <c r="A7" s="13" t="s">
        <v>25</v>
      </c>
      <c r="B7" s="22">
        <f>+B6/B5</f>
        <v>4.5483118604021593E-2</v>
      </c>
      <c r="C7" s="24">
        <f>+C6/C5</f>
        <v>4.4057071297449804E-2</v>
      </c>
      <c r="D7" s="50"/>
    </row>
    <row r="9" spans="1:13" x14ac:dyDescent="0.3">
      <c r="A9" s="14"/>
      <c r="B9" s="14"/>
      <c r="C9" s="14"/>
      <c r="D9" s="14"/>
      <c r="E9" s="32"/>
      <c r="F9" s="14"/>
      <c r="I9" s="15"/>
    </row>
    <row r="10" spans="1:13" x14ac:dyDescent="0.3">
      <c r="C10" s="14"/>
      <c r="D10" s="14"/>
      <c r="E10" s="14">
        <f>2484/7</f>
        <v>354.85714285714283</v>
      </c>
      <c r="F10" s="14"/>
      <c r="I10" s="16"/>
    </row>
    <row r="11" spans="1:13" x14ac:dyDescent="0.3">
      <c r="D11" s="14"/>
      <c r="E11" s="14">
        <f>360*7</f>
        <v>2520</v>
      </c>
      <c r="F11" s="14"/>
    </row>
    <row r="12" spans="1:13" x14ac:dyDescent="0.3">
      <c r="D12" s="18"/>
      <c r="E12" s="17"/>
      <c r="F12" s="14"/>
      <c r="I12">
        <f>SUM('[3]5000 inbursa reest 2014'!$J$45:$J$47)</f>
        <v>130126342.31844307</v>
      </c>
      <c r="M12" s="16"/>
    </row>
    <row r="13" spans="1:13" s="12" customFormat="1" x14ac:dyDescent="0.3">
      <c r="A13" s="19"/>
      <c r="B13" s="15"/>
      <c r="C13" s="15"/>
      <c r="D13" s="15"/>
      <c r="E13" s="20"/>
      <c r="F13" s="20"/>
      <c r="I13" s="52">
        <f>SUM('[4]1160 inbursa reest 2014'!$J$43:$J$45)</f>
        <v>27457776.718522366</v>
      </c>
    </row>
    <row r="14" spans="1:13" s="12" customFormat="1" x14ac:dyDescent="0.3">
      <c r="A14" s="20"/>
      <c r="B14" s="15"/>
      <c r="C14" s="15"/>
      <c r="D14" s="15"/>
      <c r="E14" s="20"/>
      <c r="F14" s="20"/>
      <c r="I14" s="12">
        <f>SUM('[1]1716 BBVA'!$J$57:$J$59)</f>
        <v>43574364.744749591</v>
      </c>
    </row>
    <row r="15" spans="1:13" s="12" customFormat="1" x14ac:dyDescent="0.3">
      <c r="A15" s="20"/>
      <c r="B15" s="21"/>
      <c r="C15" s="21"/>
      <c r="D15" s="21"/>
      <c r="E15" s="20"/>
      <c r="F15" s="20"/>
      <c r="I15" s="12">
        <f>SUM('[1]2028 BBVA'!$J$57:$J$59)</f>
        <v>51505798.562943086</v>
      </c>
    </row>
    <row r="18" spans="1:9" x14ac:dyDescent="0.3">
      <c r="I18">
        <f>SUM('[1]1380 BBVA'!$J$57:$J$59)</f>
        <v>35039983.16453959</v>
      </c>
    </row>
    <row r="19" spans="1:9" x14ac:dyDescent="0.3">
      <c r="A19" s="85" t="s">
        <v>70</v>
      </c>
      <c r="B19" s="85"/>
      <c r="C19" s="85"/>
      <c r="I19">
        <f>SUM('[1]4500 Interacciones'!$J$58:$J$60)</f>
        <v>119106659.08950028</v>
      </c>
    </row>
    <row r="20" spans="1:9" ht="25.8" customHeight="1" x14ac:dyDescent="0.3">
      <c r="A20" s="85"/>
      <c r="B20" s="85"/>
      <c r="C20" s="85"/>
      <c r="I20">
        <f>SUM('[1]1400  Multiva'!$J$58:$J$60)</f>
        <v>39761963.968866862</v>
      </c>
    </row>
    <row r="21" spans="1:9" ht="55.2" customHeight="1" x14ac:dyDescent="0.3">
      <c r="A21" s="85" t="s">
        <v>65</v>
      </c>
      <c r="B21" s="85"/>
      <c r="C21" s="85"/>
      <c r="I21">
        <f>SUM('[2]Banobras 1400'!$H$74:$H$76)</f>
        <v>35696387.279960081</v>
      </c>
    </row>
    <row r="22" spans="1:9" x14ac:dyDescent="0.3">
      <c r="I22">
        <f>SUM('[2]Banobras 1200'!$H$79:$H$81)</f>
        <v>27162666.66666666</v>
      </c>
    </row>
    <row r="23" spans="1:9" x14ac:dyDescent="0.3">
      <c r="I23">
        <f>SUM('[2]Banobras 636.92'!$H$67:$H$69)</f>
        <v>13459895.902114168</v>
      </c>
    </row>
    <row r="24" spans="1:9" x14ac:dyDescent="0.3">
      <c r="I24">
        <f>SUM('[2]Banobras 1020'!$G$65:$G$67)</f>
        <v>21363000</v>
      </c>
    </row>
    <row r="25" spans="1:9" x14ac:dyDescent="0.3">
      <c r="I25">
        <f>SUM('[1]Banorte 1,995mdp'!$J$43:$J$45)</f>
        <v>49337046.910403021</v>
      </c>
    </row>
  </sheetData>
  <mergeCells count="3">
    <mergeCell ref="A2:C2"/>
    <mergeCell ref="A19:C20"/>
    <mergeCell ref="A21:C21"/>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workbookViewId="0">
      <selection activeCell="E12" sqref="E12"/>
    </sheetView>
  </sheetViews>
  <sheetFormatPr baseColWidth="10" defaultRowHeight="14.4" x14ac:dyDescent="0.3"/>
  <sheetData>
    <row r="6" spans="2:2" x14ac:dyDescent="0.3">
      <c r="B6" s="77" t="s">
        <v>69</v>
      </c>
    </row>
  </sheetData>
  <hyperlinks>
    <hyperlink ref="B6"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I25"/>
  <sheetViews>
    <sheetView workbookViewId="0">
      <selection activeCell="D8" sqref="D8"/>
    </sheetView>
  </sheetViews>
  <sheetFormatPr baseColWidth="10" defaultRowHeight="14.4" x14ac:dyDescent="0.3"/>
  <cols>
    <col min="1" max="1" width="49" customWidth="1"/>
    <col min="2" max="2" width="17.44140625" customWidth="1"/>
    <col min="3" max="3" width="19.5546875" customWidth="1"/>
    <col min="4" max="4" width="23.109375" customWidth="1"/>
    <col min="8" max="8" width="15.109375" bestFit="1" customWidth="1"/>
    <col min="9" max="9" width="11.5546875" hidden="1" customWidth="1"/>
  </cols>
  <sheetData>
    <row r="2" spans="1:9" ht="65.400000000000006" customHeight="1" x14ac:dyDescent="0.3">
      <c r="A2" s="83" t="s">
        <v>34</v>
      </c>
      <c r="B2" s="83"/>
      <c r="C2" s="83"/>
      <c r="H2" s="15"/>
    </row>
    <row r="3" spans="1:9" x14ac:dyDescent="0.3">
      <c r="A3" s="86" t="str">
        <f>'Formato 2'!A3</f>
        <v>al TercerTrimestre de 2021</v>
      </c>
      <c r="B3" s="83"/>
      <c r="C3" s="83"/>
      <c r="H3" s="16"/>
    </row>
    <row r="5" spans="1:9" ht="34.200000000000003" x14ac:dyDescent="0.3">
      <c r="A5" s="70"/>
      <c r="B5" s="69" t="s">
        <v>57</v>
      </c>
      <c r="C5" s="75" t="s">
        <v>68</v>
      </c>
      <c r="D5" s="2"/>
    </row>
    <row r="6" spans="1:9" s="12" customFormat="1" x14ac:dyDescent="0.3">
      <c r="A6" s="10" t="s">
        <v>60</v>
      </c>
      <c r="B6" s="48">
        <v>12210240.690649999</v>
      </c>
      <c r="C6" s="63">
        <v>34787882.505150005</v>
      </c>
      <c r="D6" s="31"/>
    </row>
    <row r="7" spans="1:9" s="12" customFormat="1" x14ac:dyDescent="0.3">
      <c r="A7" s="13" t="s">
        <v>50</v>
      </c>
      <c r="B7" s="48">
        <v>33233645.900430001</v>
      </c>
      <c r="C7" s="34">
        <f>'Formato 2'!C6</f>
        <v>32775993.849309996</v>
      </c>
    </row>
    <row r="8" spans="1:9" s="12" customFormat="1" x14ac:dyDescent="0.3">
      <c r="A8" s="13" t="s">
        <v>25</v>
      </c>
      <c r="B8" s="22">
        <f>+B7/B6</f>
        <v>2.7217846676747897</v>
      </c>
      <c r="C8" s="24">
        <f>+C7/C6</f>
        <v>0.94216696990562243</v>
      </c>
    </row>
    <row r="9" spans="1:9" x14ac:dyDescent="0.3">
      <c r="C9" s="23"/>
      <c r="D9" s="27"/>
    </row>
    <row r="11" spans="1:9" x14ac:dyDescent="0.3">
      <c r="C11" s="33"/>
      <c r="D11" s="27"/>
    </row>
    <row r="12" spans="1:9" ht="28.2" customHeight="1" x14ac:dyDescent="0.3">
      <c r="A12" s="85" t="s">
        <v>61</v>
      </c>
      <c r="B12" s="85"/>
      <c r="C12" s="85"/>
      <c r="I12">
        <f>SUM('[3]5000 inbursa reest 2014'!$J$45:$J$47)</f>
        <v>130126342.31844307</v>
      </c>
    </row>
    <row r="13" spans="1:9" ht="51" customHeight="1" x14ac:dyDescent="0.3">
      <c r="A13" s="85" t="str">
        <f>'Formato 1'!A14:B14</f>
        <v>**El incremento del 2019 al 2020, se debe  a un reajuste  contablemente de las emisiones bursatiles del ISN, emisiones carreteras ylos Bonos Cúpon Cero  en donde se consideran ahora como deuda directa por motivo del refinanciamiento de la deuda realizado en 2019-2020. Asi mismo los Bonos Cupon Cero,  el monto refinanciado fue el Valor nominal correspondiente y no el saldo reportado  mes a mes  conforme al valor de mercado como fines informativos.</v>
      </c>
      <c r="B13" s="85"/>
      <c r="C13" s="85"/>
      <c r="I13" s="51">
        <f>SUM('[4]1160 inbursa reest 2014'!$J$43:$J$45)</f>
        <v>27457776.718522366</v>
      </c>
    </row>
    <row r="14" spans="1:9" x14ac:dyDescent="0.3">
      <c r="C14" s="2"/>
      <c r="I14">
        <f>SUM('[1]1716 BBVA'!$J$57:$J$59)</f>
        <v>43574364.744749591</v>
      </c>
    </row>
    <row r="15" spans="1:9" x14ac:dyDescent="0.3">
      <c r="I15">
        <f>SUM('[1]2028 BBVA'!$J$57:$J$59)</f>
        <v>51505798.562943086</v>
      </c>
    </row>
    <row r="18" spans="9:9" x14ac:dyDescent="0.3">
      <c r="I18">
        <f>SUM('[1]1380 BBVA'!$J$57:$J$59)</f>
        <v>35039983.16453959</v>
      </c>
    </row>
    <row r="19" spans="9:9" x14ac:dyDescent="0.3">
      <c r="I19">
        <f>SUM('[1]4500 Interacciones'!$J$58:$J$60)</f>
        <v>119106659.08950028</v>
      </c>
    </row>
    <row r="20" spans="9:9" x14ac:dyDescent="0.3">
      <c r="I20">
        <f>SUM('[1]1400  Multiva'!$J$58:$J$60)</f>
        <v>39761963.968866862</v>
      </c>
    </row>
    <row r="21" spans="9:9" x14ac:dyDescent="0.3">
      <c r="I21">
        <f>SUM('[2]Banobras 1400'!$H$74:$H$76)</f>
        <v>35696387.279960081</v>
      </c>
    </row>
    <row r="22" spans="9:9" x14ac:dyDescent="0.3">
      <c r="I22">
        <f>SUM('[2]Banobras 1200'!$H$79:$H$81)</f>
        <v>27162666.66666666</v>
      </c>
    </row>
    <row r="23" spans="9:9" x14ac:dyDescent="0.3">
      <c r="I23">
        <f>SUM('[2]Banobras 636.92'!$H$67:$H$69)</f>
        <v>13459895.902114168</v>
      </c>
    </row>
    <row r="24" spans="9:9" x14ac:dyDescent="0.3">
      <c r="I24">
        <f>SUM('[2]Banobras 1020'!$G$65:$G$67)</f>
        <v>21363000</v>
      </c>
    </row>
    <row r="25" spans="9:9" x14ac:dyDescent="0.3">
      <c r="I25">
        <f>SUM('[1]Banorte 1,995mdp'!$J$43:$J$45)</f>
        <v>49337046.910403021</v>
      </c>
    </row>
  </sheetData>
  <mergeCells count="4">
    <mergeCell ref="A3:C3"/>
    <mergeCell ref="A2:C2"/>
    <mergeCell ref="A13:C13"/>
    <mergeCell ref="A12:C12"/>
  </mergeCells>
  <printOptions horizontalCentered="1"/>
  <pageMargins left="0.23622047244094491" right="0.23622047244094491"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 0</vt:lpstr>
      <vt:lpstr>Formato 1</vt:lpstr>
      <vt:lpstr>Formato 2</vt:lpstr>
      <vt:lpstr>Hoja1</vt:lpstr>
      <vt:lpstr>Formato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DAGUERO</dc:creator>
  <cp:lastModifiedBy>Denisse Ortega Aragon</cp:lastModifiedBy>
  <cp:lastPrinted>2021-10-20T17:15:17Z</cp:lastPrinted>
  <dcterms:created xsi:type="dcterms:W3CDTF">2013-07-26T18:45:28Z</dcterms:created>
  <dcterms:modified xsi:type="dcterms:W3CDTF">2021-10-20T17:15:52Z</dcterms:modified>
</cp:coreProperties>
</file>