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BDE49641-563A-4097-920F-190B0B2E6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 PROPIOS EDUCAT" sheetId="1" r:id="rId1"/>
  </sheets>
  <definedNames>
    <definedName name="_xlnm.Print_Area" localSheetId="0">'INGRESOS PROPIOS EDUCAT'!$A$1:$L$85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" l="1"/>
  <c r="K60" i="1"/>
  <c r="J60" i="1"/>
  <c r="I60" i="1"/>
  <c r="L57" i="1"/>
  <c r="K57" i="1"/>
  <c r="K59" i="1" s="1"/>
  <c r="J57" i="1"/>
  <c r="J59" i="1" s="1"/>
  <c r="I57" i="1"/>
  <c r="I59" i="1" s="1"/>
  <c r="L56" i="1"/>
  <c r="K54" i="1"/>
  <c r="J54" i="1"/>
  <c r="I54" i="1"/>
  <c r="L52" i="1" s="1"/>
  <c r="K51" i="1"/>
  <c r="L49" i="1" s="1"/>
  <c r="J51" i="1"/>
  <c r="K48" i="1"/>
  <c r="J48" i="1"/>
  <c r="I48" i="1"/>
  <c r="L46" i="1"/>
  <c r="K44" i="1"/>
  <c r="J44" i="1"/>
  <c r="I44" i="1"/>
  <c r="L43" i="1"/>
  <c r="I42" i="1"/>
  <c r="L40" i="1" s="1"/>
  <c r="K41" i="1"/>
  <c r="I41" i="1"/>
  <c r="K38" i="1"/>
  <c r="K39" i="1" s="1"/>
  <c r="J38" i="1"/>
  <c r="J39" i="1" s="1"/>
  <c r="I38" i="1"/>
  <c r="I37" i="1"/>
  <c r="I39" i="1" s="1"/>
  <c r="K35" i="1"/>
  <c r="K36" i="1" s="1"/>
  <c r="J35" i="1"/>
  <c r="I35" i="1"/>
  <c r="J34" i="1"/>
  <c r="J36" i="1" s="1"/>
  <c r="I34" i="1"/>
  <c r="I36" i="1" s="1"/>
  <c r="I33" i="1"/>
  <c r="K32" i="1"/>
  <c r="K33" i="1" s="1"/>
  <c r="J32" i="1"/>
  <c r="J33" i="1" s="1"/>
  <c r="I32" i="1"/>
  <c r="K29" i="1"/>
  <c r="K30" i="1" s="1"/>
  <c r="J29" i="1"/>
  <c r="J30" i="1" s="1"/>
  <c r="I29" i="1"/>
  <c r="I30" i="1" s="1"/>
  <c r="K26" i="1"/>
  <c r="K27" i="1" s="1"/>
  <c r="J26" i="1"/>
  <c r="J27" i="1" s="1"/>
  <c r="I26" i="1"/>
  <c r="I27" i="1" s="1"/>
  <c r="K23" i="1"/>
  <c r="K24" i="1" s="1"/>
  <c r="J23" i="1"/>
  <c r="J24" i="1" s="1"/>
  <c r="I23" i="1"/>
  <c r="I24" i="1" s="1"/>
  <c r="K20" i="1"/>
  <c r="K21" i="1" s="1"/>
  <c r="J20" i="1"/>
  <c r="J21" i="1" s="1"/>
  <c r="I20" i="1"/>
  <c r="I21" i="1" s="1"/>
  <c r="K17" i="1"/>
  <c r="K18" i="1" s="1"/>
  <c r="J17" i="1"/>
  <c r="J18" i="1" s="1"/>
  <c r="I17" i="1"/>
  <c r="I18" i="1" s="1"/>
  <c r="K15" i="1"/>
  <c r="J15" i="1"/>
  <c r="I15" i="1"/>
  <c r="K10" i="1"/>
  <c r="K64" i="1" s="1"/>
  <c r="J10" i="1"/>
  <c r="J12" i="1" s="1"/>
  <c r="I10" i="1"/>
  <c r="I12" i="1" s="1"/>
  <c r="L59" i="1" l="1"/>
  <c r="L28" i="1"/>
  <c r="L13" i="1"/>
  <c r="L19" i="1"/>
  <c r="I64" i="1"/>
  <c r="L31" i="1"/>
  <c r="L16" i="1"/>
  <c r="L22" i="1"/>
  <c r="J64" i="1"/>
  <c r="J65" i="1" s="1"/>
  <c r="L34" i="1"/>
  <c r="L25" i="1"/>
  <c r="I65" i="1"/>
  <c r="L37" i="1"/>
  <c r="K12" i="1"/>
  <c r="K65" i="1" s="1"/>
  <c r="L10" i="1" l="1"/>
  <c r="L65" i="1" s="1"/>
</calcChain>
</file>

<file path=xl/sharedStrings.xml><?xml version="1.0" encoding="utf-8"?>
<sst xmlns="http://schemas.openxmlformats.org/spreadsheetml/2006/main" count="159" uniqueCount="82">
  <si>
    <t>Servicio de cafetería</t>
  </si>
  <si>
    <t>Recurso de acreditación</t>
  </si>
  <si>
    <t>Kardex/ certificado</t>
  </si>
  <si>
    <t>Constancias</t>
  </si>
  <si>
    <t>Cuota de inscripción  Ingeniería</t>
  </si>
  <si>
    <t>Cuota de inscripción  T.S.U.</t>
  </si>
  <si>
    <t>Monto total</t>
  </si>
  <si>
    <t>Autorización</t>
  </si>
  <si>
    <t>Validación</t>
  </si>
  <si>
    <t>Concepto</t>
  </si>
  <si>
    <t>monto condonado</t>
  </si>
  <si>
    <t>alumnos becados</t>
  </si>
  <si>
    <t>Menos:  condonacion de cuotas de inscripcion</t>
  </si>
  <si>
    <t>Ingresos por estadias</t>
  </si>
  <si>
    <t>costo cuatrimestral</t>
  </si>
  <si>
    <t>Titulación</t>
  </si>
  <si>
    <t>Población atendida</t>
  </si>
  <si>
    <t>Papelería escolar</t>
  </si>
  <si>
    <t>Examen EXANII</t>
  </si>
  <si>
    <t>Cafetería escolar</t>
  </si>
  <si>
    <t>Multa por entrega de libros a destiempo</t>
  </si>
  <si>
    <t>Expedición/reposición de credencial</t>
  </si>
  <si>
    <t>Donación de libros</t>
  </si>
  <si>
    <t>Sancion por pago Extemporaneo</t>
  </si>
  <si>
    <t>$ monto presupuestado</t>
  </si>
  <si>
    <t>$ costo / alumno</t>
  </si>
  <si>
    <t>Población escolar</t>
  </si>
  <si>
    <t>Maestria</t>
  </si>
  <si>
    <t>Servicio de papelería</t>
  </si>
  <si>
    <t>Curso de ingles</t>
  </si>
  <si>
    <t>Cursos de francés</t>
  </si>
  <si>
    <t>Titulación  Ingenieria</t>
  </si>
  <si>
    <t>Servicio Tecnológicos</t>
  </si>
  <si>
    <t>Titulación  TSU</t>
  </si>
  <si>
    <t>Cantidad de títulos</t>
  </si>
  <si>
    <t>Titulación Ing.</t>
  </si>
  <si>
    <t>Titulación TSU</t>
  </si>
  <si>
    <t>Cantidad de exámenes</t>
  </si>
  <si>
    <t>EXANI II</t>
  </si>
  <si>
    <t>Cantidad de certificados</t>
  </si>
  <si>
    <t>Certificado parcial de estudios</t>
  </si>
  <si>
    <t>Cantidad de recursos</t>
  </si>
  <si>
    <t>Aplicación de recurso de acreditación</t>
  </si>
  <si>
    <t>Seguro contra accidentes</t>
  </si>
  <si>
    <t>Cantidad de documentos</t>
  </si>
  <si>
    <t>Expedición de Kardex/certificado</t>
  </si>
  <si>
    <t>Cursos de ingles</t>
  </si>
  <si>
    <t>Cantidad de constancias</t>
  </si>
  <si>
    <t>Expedición de constancias</t>
  </si>
  <si>
    <t>Cantidad credenciales</t>
  </si>
  <si>
    <t>Expedición de credencial reposición</t>
  </si>
  <si>
    <t xml:space="preserve">Cuotas de inscripción  </t>
  </si>
  <si>
    <t>1,800.00/2,900.00</t>
  </si>
  <si>
    <t>Cuota de inscripción  T.S.U. e Ing.</t>
  </si>
  <si>
    <t>Monto anual Presupuestado</t>
  </si>
  <si>
    <t>Datos y montos</t>
  </si>
  <si>
    <t>Conceptos</t>
  </si>
  <si>
    <t>PROYECCIÓN INGRESOS PROPIOS - UNIVERSIDAD TECNOLÓGICA DE PARRAL</t>
  </si>
  <si>
    <t>sep-dic 2022</t>
  </si>
  <si>
    <t>ene- abr 2022</t>
  </si>
  <si>
    <t>Tarifas de ingresos propios 2021</t>
  </si>
  <si>
    <t>may-ago 2023</t>
  </si>
  <si>
    <t>sep-dic 2023</t>
  </si>
  <si>
    <t>*La información que se muestra es un ejemplo de cómo se debe de llenar el archivo</t>
  </si>
  <si>
    <t>GOBIERNO DEL ESTADO DE CHIHUAHUA</t>
  </si>
  <si>
    <t>SECRETARÍA DE HACIENDA</t>
  </si>
  <si>
    <t>SUBSECRETARÍA DE EGRESOS</t>
  </si>
  <si>
    <t>may-ago 2024</t>
  </si>
  <si>
    <t>sep-dic 2024</t>
  </si>
  <si>
    <t>ene- abr 2023</t>
  </si>
  <si>
    <t>Tarifas de ingresos propios 2022</t>
  </si>
  <si>
    <t>mayo-ago 2022</t>
  </si>
  <si>
    <t>Tarifas de ingresos propios 2023</t>
  </si>
  <si>
    <t>Anexo I. Tarifas de ingresos propios 2024</t>
  </si>
  <si>
    <t>ene- abr 2024</t>
  </si>
  <si>
    <t>Anexo II. Presupuesto de ingresos propios  2025</t>
  </si>
  <si>
    <t>ene-abr 2025</t>
  </si>
  <si>
    <t>may-ago 2025</t>
  </si>
  <si>
    <t>sep-dic 2025</t>
  </si>
  <si>
    <t>ene- abr 2021</t>
  </si>
  <si>
    <t>mayo-ago 2021</t>
  </si>
  <si>
    <t>sep-dic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</si>
</sst>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4"/>
      <name val="Gotham Light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2"/>
      <name val="Gotham Light"/>
    </font>
    <font>
      <b/>
      <sz val="11"/>
      <name val="Gotham Light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95">
    <xf numFmtId="0" fontId="0" fillId="0" borderId="0" xfId="0"/>
    <xf numFmtId="43" fontId="3" fillId="0" borderId="3" xfId="1" applyFont="1" applyBorder="1"/>
    <xf numFmtId="0" fontId="3" fillId="0" borderId="4" xfId="2" applyFont="1" applyBorder="1"/>
    <xf numFmtId="0" fontId="3" fillId="3" borderId="12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right"/>
    </xf>
    <xf numFmtId="0" fontId="3" fillId="3" borderId="14" xfId="2" applyFont="1" applyFill="1" applyBorder="1" applyAlignment="1">
      <alignment horizontal="center"/>
    </xf>
    <xf numFmtId="43" fontId="3" fillId="0" borderId="1" xfId="1" applyFont="1" applyBorder="1"/>
    <xf numFmtId="43" fontId="3" fillId="0" borderId="16" xfId="1" applyFont="1" applyBorder="1"/>
    <xf numFmtId="0" fontId="3" fillId="0" borderId="1" xfId="2" applyFont="1" applyBorder="1"/>
    <xf numFmtId="43" fontId="3" fillId="0" borderId="0" xfId="1" applyFont="1" applyBorder="1"/>
    <xf numFmtId="0" fontId="3" fillId="0" borderId="3" xfId="2" applyFont="1" applyBorder="1"/>
    <xf numFmtId="0" fontId="3" fillId="0" borderId="3" xfId="2" applyFont="1" applyFill="1" applyBorder="1"/>
    <xf numFmtId="0" fontId="3" fillId="0" borderId="17" xfId="2" applyFont="1" applyBorder="1"/>
    <xf numFmtId="43" fontId="3" fillId="0" borderId="3" xfId="1" applyFont="1" applyFill="1" applyBorder="1"/>
    <xf numFmtId="43" fontId="3" fillId="0" borderId="0" xfId="1" applyFont="1" applyFill="1"/>
    <xf numFmtId="0" fontId="4" fillId="3" borderId="14" xfId="2" applyFont="1" applyFill="1" applyBorder="1" applyAlignment="1">
      <alignment horizontal="right"/>
    </xf>
    <xf numFmtId="1" fontId="4" fillId="3" borderId="14" xfId="2" applyNumberFormat="1" applyFont="1" applyFill="1" applyBorder="1" applyAlignment="1">
      <alignment horizontal="right"/>
    </xf>
    <xf numFmtId="1" fontId="3" fillId="3" borderId="14" xfId="2" applyNumberFormat="1" applyFont="1" applyFill="1" applyBorder="1" applyAlignment="1">
      <alignment horizontal="right"/>
    </xf>
    <xf numFmtId="44" fontId="3" fillId="3" borderId="14" xfId="3" applyFont="1" applyFill="1" applyBorder="1"/>
    <xf numFmtId="0" fontId="3" fillId="3" borderId="14" xfId="2" applyFont="1" applyFill="1" applyBorder="1"/>
    <xf numFmtId="44" fontId="3" fillId="2" borderId="14" xfId="3" applyFont="1" applyFill="1" applyBorder="1" applyAlignment="1">
      <alignment horizontal="right"/>
    </xf>
    <xf numFmtId="0" fontId="3" fillId="2" borderId="14" xfId="2" applyFont="1" applyFill="1" applyBorder="1"/>
    <xf numFmtId="0" fontId="3" fillId="4" borderId="14" xfId="2" applyFont="1" applyFill="1" applyBorder="1"/>
    <xf numFmtId="3" fontId="3" fillId="3" borderId="14" xfId="1" applyNumberFormat="1" applyFont="1" applyFill="1" applyBorder="1" applyAlignment="1">
      <alignment horizontal="right" vertical="center"/>
    </xf>
    <xf numFmtId="3" fontId="3" fillId="3" borderId="12" xfId="1" applyNumberFormat="1" applyFont="1" applyFill="1" applyBorder="1" applyAlignment="1">
      <alignment horizontal="right" vertical="center"/>
    </xf>
    <xf numFmtId="3" fontId="3" fillId="3" borderId="14" xfId="1" applyNumberFormat="1" applyFont="1" applyFill="1" applyBorder="1" applyAlignment="1">
      <alignment horizontal="right" vertical="center" wrapText="1"/>
    </xf>
    <xf numFmtId="0" fontId="9" fillId="5" borderId="14" xfId="2" applyFont="1" applyFill="1" applyBorder="1" applyAlignment="1">
      <alignment horizontal="center"/>
    </xf>
    <xf numFmtId="0" fontId="9" fillId="5" borderId="14" xfId="2" applyFont="1" applyFill="1" applyBorder="1" applyAlignment="1">
      <alignment horizontal="center" vertical="center"/>
    </xf>
    <xf numFmtId="0" fontId="9" fillId="5" borderId="14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3" fontId="9" fillId="5" borderId="10" xfId="2" applyNumberFormat="1" applyFont="1" applyFill="1" applyBorder="1" applyAlignment="1">
      <alignment horizontal="right" vertical="center"/>
    </xf>
    <xf numFmtId="3" fontId="9" fillId="5" borderId="9" xfId="2" applyNumberFormat="1" applyFont="1" applyFill="1" applyBorder="1" applyAlignment="1">
      <alignment horizontal="right" vertical="center"/>
    </xf>
    <xf numFmtId="0" fontId="9" fillId="5" borderId="1" xfId="2" applyFont="1" applyFill="1" applyBorder="1" applyAlignment="1">
      <alignment horizontal="center"/>
    </xf>
    <xf numFmtId="0" fontId="9" fillId="5" borderId="2" xfId="2" applyFont="1" applyFill="1" applyBorder="1" applyAlignment="1">
      <alignment horizontal="center"/>
    </xf>
    <xf numFmtId="0" fontId="10" fillId="5" borderId="5" xfId="2" applyFont="1" applyFill="1" applyBorder="1" applyAlignment="1">
      <alignment horizontal="center" vertical="center"/>
    </xf>
    <xf numFmtId="0" fontId="10" fillId="5" borderId="4" xfId="2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/>
    </xf>
    <xf numFmtId="0" fontId="10" fillId="5" borderId="7" xfId="2" applyFont="1" applyFill="1" applyBorder="1" applyAlignment="1">
      <alignment horizontal="center"/>
    </xf>
    <xf numFmtId="0" fontId="10" fillId="5" borderId="6" xfId="2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right" vertical="center"/>
    </xf>
    <xf numFmtId="0" fontId="7" fillId="3" borderId="0" xfId="2" applyFont="1" applyFill="1" applyAlignment="1"/>
    <xf numFmtId="0" fontId="2" fillId="3" borderId="0" xfId="2" applyFill="1"/>
    <xf numFmtId="0" fontId="7" fillId="3" borderId="0" xfId="2" applyFont="1" applyFill="1" applyAlignment="1">
      <alignment horizontal="center"/>
    </xf>
    <xf numFmtId="0" fontId="6" fillId="3" borderId="0" xfId="2" applyFont="1" applyFill="1" applyBorder="1" applyAlignment="1">
      <alignment horizontal="center" vertical="center"/>
    </xf>
    <xf numFmtId="0" fontId="3" fillId="3" borderId="4" xfId="2" applyFont="1" applyFill="1" applyBorder="1"/>
    <xf numFmtId="0" fontId="3" fillId="3" borderId="17" xfId="2" applyFont="1" applyFill="1" applyBorder="1"/>
    <xf numFmtId="0" fontId="3" fillId="3" borderId="3" xfId="2" applyFont="1" applyFill="1" applyBorder="1"/>
    <xf numFmtId="43" fontId="3" fillId="3" borderId="3" xfId="1" applyFont="1" applyFill="1" applyBorder="1"/>
    <xf numFmtId="43" fontId="3" fillId="3" borderId="0" xfId="1" applyFont="1" applyFill="1" applyBorder="1"/>
    <xf numFmtId="0" fontId="2" fillId="3" borderId="0" xfId="2" applyFill="1" applyAlignment="1">
      <alignment vertical="center"/>
    </xf>
    <xf numFmtId="0" fontId="3" fillId="3" borderId="1" xfId="2" applyFont="1" applyFill="1" applyBorder="1"/>
    <xf numFmtId="43" fontId="3" fillId="3" borderId="1" xfId="1" applyFont="1" applyFill="1" applyBorder="1"/>
    <xf numFmtId="43" fontId="3" fillId="3" borderId="16" xfId="1" applyFont="1" applyFill="1" applyBorder="1"/>
    <xf numFmtId="0" fontId="12" fillId="3" borderId="0" xfId="2" applyFont="1" applyFill="1" applyAlignment="1"/>
    <xf numFmtId="0" fontId="3" fillId="3" borderId="0" xfId="2" applyFont="1" applyFill="1" applyBorder="1"/>
    <xf numFmtId="43" fontId="5" fillId="3" borderId="0" xfId="1" applyFont="1" applyFill="1"/>
    <xf numFmtId="43" fontId="5" fillId="3" borderId="3" xfId="1" applyFont="1" applyFill="1" applyBorder="1"/>
    <xf numFmtId="0" fontId="2" fillId="3" borderId="0" xfId="2" applyFill="1" applyBorder="1"/>
    <xf numFmtId="3" fontId="3" fillId="3" borderId="0" xfId="1" applyNumberFormat="1" applyFont="1" applyFill="1" applyBorder="1" applyAlignment="1">
      <alignment horizontal="center" vertical="center"/>
    </xf>
    <xf numFmtId="3" fontId="2" fillId="3" borderId="0" xfId="2" applyNumberFormat="1" applyFill="1" applyBorder="1"/>
    <xf numFmtId="0" fontId="3" fillId="3" borderId="14" xfId="2" applyFont="1" applyFill="1" applyBorder="1" applyAlignment="1">
      <alignment horizontal="center" vertical="center" wrapText="1"/>
    </xf>
    <xf numFmtId="3" fontId="3" fillId="3" borderId="14" xfId="1" applyNumberFormat="1" applyFont="1" applyFill="1" applyBorder="1" applyAlignment="1">
      <alignment horizontal="right" vertical="center" wrapText="1"/>
    </xf>
    <xf numFmtId="3" fontId="3" fillId="3" borderId="14" xfId="1" applyNumberFormat="1" applyFont="1" applyFill="1" applyBorder="1" applyAlignment="1">
      <alignment horizontal="right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right" vertical="center"/>
    </xf>
    <xf numFmtId="3" fontId="3" fillId="3" borderId="18" xfId="1" applyNumberFormat="1" applyFont="1" applyFill="1" applyBorder="1" applyAlignment="1">
      <alignment horizontal="right" vertical="center"/>
    </xf>
    <xf numFmtId="3" fontId="3" fillId="3" borderId="15" xfId="1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wrapText="1"/>
    </xf>
    <xf numFmtId="0" fontId="8" fillId="5" borderId="19" xfId="2" applyFont="1" applyFill="1" applyBorder="1" applyAlignment="1">
      <alignment horizontal="center" vertical="center"/>
    </xf>
    <xf numFmtId="0" fontId="8" fillId="5" borderId="20" xfId="2" applyFont="1" applyFill="1" applyBorder="1" applyAlignment="1">
      <alignment horizontal="center" vertical="center"/>
    </xf>
    <xf numFmtId="0" fontId="8" fillId="5" borderId="21" xfId="2" applyFont="1" applyFill="1" applyBorder="1" applyAlignment="1">
      <alignment horizontal="center" vertical="center"/>
    </xf>
    <xf numFmtId="0" fontId="2" fillId="3" borderId="0" xfId="2" applyFill="1" applyAlignment="1">
      <alignment horizontal="center"/>
    </xf>
    <xf numFmtId="0" fontId="7" fillId="3" borderId="0" xfId="2" applyFont="1" applyFill="1" applyAlignment="1">
      <alignment horizontal="center"/>
    </xf>
    <xf numFmtId="0" fontId="9" fillId="5" borderId="14" xfId="2" applyFont="1" applyFill="1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3" fontId="3" fillId="3" borderId="15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8" fillId="5" borderId="13" xfId="2" applyFont="1" applyFill="1" applyBorder="1" applyAlignment="1">
      <alignment horizontal="center" vertical="center"/>
    </xf>
    <xf numFmtId="0" fontId="8" fillId="5" borderId="8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13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</cellXfs>
  <cellStyles count="4">
    <cellStyle name="Millares" xfId="1" builtinId="3"/>
    <cellStyle name="Moneda 3" xfId="3" xr:uid="{00000000-0005-0000-0000-000001000000}"/>
    <cellStyle name="Normal" xfId="0" builtinId="0"/>
    <cellStyle name="Normal 10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42333</xdr:rowOff>
    </xdr:from>
    <xdr:to>
      <xdr:col>2</xdr:col>
      <xdr:colOff>582084</xdr:colOff>
      <xdr:row>4</xdr:row>
      <xdr:rowOff>3781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ACDE20-6DA8-4DC0-8F76-3EE3A3EE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42333"/>
          <a:ext cx="2677584" cy="1040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B1:Q99"/>
  <sheetViews>
    <sheetView tabSelected="1" topLeftCell="B1" zoomScale="90" zoomScaleNormal="90" zoomScaleSheetLayoutView="87" workbookViewId="0">
      <selection activeCell="P7" sqref="P7"/>
    </sheetView>
  </sheetViews>
  <sheetFormatPr baseColWidth="10" defaultColWidth="11.42578125" defaultRowHeight="12.75"/>
  <cols>
    <col min="1" max="1" width="2.140625" style="43" customWidth="1"/>
    <col min="2" max="2" width="32.85546875" style="43" bestFit="1" customWidth="1"/>
    <col min="3" max="5" width="15.7109375" style="43" customWidth="1"/>
    <col min="6" max="6" width="2.140625" style="43" customWidth="1"/>
    <col min="7" max="7" width="45.28515625" style="43" customWidth="1"/>
    <col min="8" max="8" width="24.28515625" style="43" hidden="1" customWidth="1"/>
    <col min="9" max="9" width="15.7109375" style="43" customWidth="1"/>
    <col min="10" max="10" width="15.5703125" style="43" customWidth="1"/>
    <col min="11" max="11" width="14" style="43" customWidth="1"/>
    <col min="12" max="12" width="16" style="43" customWidth="1"/>
    <col min="13" max="16384" width="11.42578125" style="43"/>
  </cols>
  <sheetData>
    <row r="1" spans="2:12" ht="25.5" customHeight="1">
      <c r="C1" s="71" t="s">
        <v>64</v>
      </c>
      <c r="D1" s="71"/>
      <c r="E1" s="71"/>
      <c r="F1" s="71"/>
      <c r="G1" s="71"/>
      <c r="H1" s="71"/>
      <c r="I1" s="71"/>
      <c r="J1" s="71"/>
      <c r="K1" s="71"/>
      <c r="L1" s="71"/>
    </row>
    <row r="2" spans="2:12" ht="15.75" customHeight="1">
      <c r="C2" s="71" t="s">
        <v>65</v>
      </c>
      <c r="D2" s="71"/>
      <c r="E2" s="71"/>
      <c r="F2" s="71"/>
      <c r="G2" s="71"/>
      <c r="H2" s="71"/>
      <c r="I2" s="71"/>
      <c r="J2" s="71"/>
      <c r="K2" s="71"/>
      <c r="L2" s="71"/>
    </row>
    <row r="3" spans="2:12" ht="17.25" customHeight="1">
      <c r="C3" s="71" t="s">
        <v>66</v>
      </c>
      <c r="D3" s="71"/>
      <c r="E3" s="71"/>
      <c r="F3" s="71"/>
      <c r="G3" s="71"/>
      <c r="H3" s="71"/>
      <c r="I3" s="71"/>
      <c r="J3" s="71"/>
      <c r="K3" s="71"/>
      <c r="L3" s="71"/>
    </row>
    <row r="4" spans="2:12" ht="25.5" customHeight="1"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2" ht="25.5" customHeigh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2:12" ht="25.5" customHeight="1">
      <c r="B6" s="76" t="s">
        <v>57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2:12" ht="25.5" customHeight="1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2:12" ht="15">
      <c r="B8" s="72" t="s">
        <v>73</v>
      </c>
      <c r="C8" s="73"/>
      <c r="D8" s="73"/>
      <c r="E8" s="74"/>
      <c r="G8" s="78" t="s">
        <v>75</v>
      </c>
      <c r="H8" s="78"/>
      <c r="I8" s="78"/>
      <c r="J8" s="78"/>
      <c r="K8" s="78"/>
      <c r="L8" s="78"/>
    </row>
    <row r="9" spans="2:12" ht="26.25" customHeight="1">
      <c r="B9" s="77" t="s">
        <v>9</v>
      </c>
      <c r="C9" s="77" t="s">
        <v>7</v>
      </c>
      <c r="D9" s="77"/>
      <c r="E9" s="77"/>
      <c r="G9" s="27" t="s">
        <v>56</v>
      </c>
      <c r="H9" s="27" t="s">
        <v>55</v>
      </c>
      <c r="I9" s="27" t="s">
        <v>76</v>
      </c>
      <c r="J9" s="27" t="s">
        <v>77</v>
      </c>
      <c r="K9" s="27" t="s">
        <v>78</v>
      </c>
      <c r="L9" s="28" t="s">
        <v>54</v>
      </c>
    </row>
    <row r="10" spans="2:12" ht="15" customHeight="1">
      <c r="B10" s="77"/>
      <c r="C10" s="26" t="s">
        <v>74</v>
      </c>
      <c r="D10" s="26" t="s">
        <v>67</v>
      </c>
      <c r="E10" s="26" t="s">
        <v>68</v>
      </c>
      <c r="G10" s="62" t="s">
        <v>51</v>
      </c>
      <c r="H10" s="5" t="s">
        <v>26</v>
      </c>
      <c r="I10" s="4">
        <f>978-I13</f>
        <v>736</v>
      </c>
      <c r="J10" s="4">
        <f>788-J13</f>
        <v>575</v>
      </c>
      <c r="K10" s="4">
        <f>1090-K13</f>
        <v>793</v>
      </c>
      <c r="L10" s="64">
        <f>SUM(I12:K12)*0.95</f>
        <v>3597840</v>
      </c>
    </row>
    <row r="11" spans="2:12" ht="14.25">
      <c r="B11" s="21" t="s">
        <v>53</v>
      </c>
      <c r="C11" s="20"/>
      <c r="D11" s="20"/>
      <c r="E11" s="20"/>
      <c r="G11" s="62"/>
      <c r="H11" s="5" t="s">
        <v>25</v>
      </c>
      <c r="I11" s="23">
        <v>1800</v>
      </c>
      <c r="J11" s="23">
        <v>1800</v>
      </c>
      <c r="K11" s="23">
        <v>1800</v>
      </c>
      <c r="L11" s="64"/>
    </row>
    <row r="12" spans="2:12" ht="14.25">
      <c r="B12" s="19" t="s">
        <v>21</v>
      </c>
      <c r="C12" s="18"/>
      <c r="D12" s="18"/>
      <c r="E12" s="18"/>
      <c r="G12" s="62"/>
      <c r="H12" s="5" t="s">
        <v>24</v>
      </c>
      <c r="I12" s="23">
        <f>+I10*I11</f>
        <v>1324800</v>
      </c>
      <c r="J12" s="23">
        <f>+J10*J11</f>
        <v>1035000</v>
      </c>
      <c r="K12" s="23">
        <f>+K10*K11</f>
        <v>1427400</v>
      </c>
      <c r="L12" s="64"/>
    </row>
    <row r="13" spans="2:12" ht="14.25">
      <c r="B13" s="19" t="s">
        <v>3</v>
      </c>
      <c r="C13" s="18"/>
      <c r="D13" s="18"/>
      <c r="E13" s="18"/>
      <c r="G13" s="62" t="s">
        <v>51</v>
      </c>
      <c r="H13" s="5" t="s">
        <v>26</v>
      </c>
      <c r="I13" s="4">
        <v>242</v>
      </c>
      <c r="J13" s="4">
        <v>213</v>
      </c>
      <c r="K13" s="4">
        <v>297</v>
      </c>
      <c r="L13" s="64">
        <f>SUM(I15:K15)*0.95</f>
        <v>2071760</v>
      </c>
    </row>
    <row r="14" spans="2:12" ht="14.25">
      <c r="B14" s="19" t="s">
        <v>2</v>
      </c>
      <c r="C14" s="18"/>
      <c r="D14" s="18"/>
      <c r="E14" s="18"/>
      <c r="G14" s="62"/>
      <c r="H14" s="5" t="s">
        <v>25</v>
      </c>
      <c r="I14" s="23">
        <v>2900</v>
      </c>
      <c r="J14" s="23">
        <v>2900</v>
      </c>
      <c r="K14" s="23">
        <v>2900</v>
      </c>
      <c r="L14" s="64"/>
    </row>
    <row r="15" spans="2:12" ht="14.25">
      <c r="B15" s="19" t="s">
        <v>1</v>
      </c>
      <c r="C15" s="18"/>
      <c r="D15" s="18"/>
      <c r="E15" s="18"/>
      <c r="G15" s="62"/>
      <c r="H15" s="5" t="s">
        <v>24</v>
      </c>
      <c r="I15" s="23">
        <f>+I13*I14</f>
        <v>701800</v>
      </c>
      <c r="J15" s="23">
        <f>+J13*J14</f>
        <v>617700</v>
      </c>
      <c r="K15" s="23">
        <f>+K13*K14</f>
        <v>861300</v>
      </c>
      <c r="L15" s="64"/>
    </row>
    <row r="16" spans="2:12" ht="14.25">
      <c r="B16" s="19" t="s">
        <v>40</v>
      </c>
      <c r="C16" s="18"/>
      <c r="D16" s="18"/>
      <c r="E16" s="18"/>
      <c r="G16" s="62" t="s">
        <v>50</v>
      </c>
      <c r="H16" s="5" t="s">
        <v>49</v>
      </c>
      <c r="I16" s="4">
        <v>5</v>
      </c>
      <c r="J16" s="4">
        <v>5</v>
      </c>
      <c r="K16" s="4">
        <v>7</v>
      </c>
      <c r="L16" s="64">
        <f>SUM(I18:K18)</f>
        <v>0</v>
      </c>
    </row>
    <row r="17" spans="2:12" ht="14.25">
      <c r="B17" s="19" t="s">
        <v>18</v>
      </c>
      <c r="C17" s="18"/>
      <c r="D17" s="18"/>
      <c r="E17" s="18"/>
      <c r="G17" s="62"/>
      <c r="H17" s="5" t="s">
        <v>25</v>
      </c>
      <c r="I17" s="4">
        <f>+C13</f>
        <v>0</v>
      </c>
      <c r="J17" s="4">
        <f>+D13</f>
        <v>0</v>
      </c>
      <c r="K17" s="4">
        <f>+E13</f>
        <v>0</v>
      </c>
      <c r="L17" s="64"/>
    </row>
    <row r="18" spans="2:12" ht="14.25">
      <c r="B18" s="19" t="s">
        <v>33</v>
      </c>
      <c r="C18" s="18"/>
      <c r="D18" s="18"/>
      <c r="E18" s="18"/>
      <c r="G18" s="62"/>
      <c r="H18" s="5" t="s">
        <v>24</v>
      </c>
      <c r="I18" s="4">
        <f>+I16*I17</f>
        <v>0</v>
      </c>
      <c r="J18" s="4">
        <f>+J16*J17</f>
        <v>0</v>
      </c>
      <c r="K18" s="4">
        <f>+K16*K17</f>
        <v>0</v>
      </c>
      <c r="L18" s="64"/>
    </row>
    <row r="19" spans="2:12" ht="14.25">
      <c r="B19" s="19" t="s">
        <v>31</v>
      </c>
      <c r="C19" s="18"/>
      <c r="D19" s="18"/>
      <c r="E19" s="18"/>
      <c r="G19" s="62" t="s">
        <v>48</v>
      </c>
      <c r="H19" s="5" t="s">
        <v>47</v>
      </c>
      <c r="I19" s="4">
        <v>125</v>
      </c>
      <c r="J19" s="4">
        <v>125</v>
      </c>
      <c r="K19" s="4">
        <v>200</v>
      </c>
      <c r="L19" s="64">
        <f>SUM(I21:K21)</f>
        <v>0</v>
      </c>
    </row>
    <row r="20" spans="2:12" ht="14.25">
      <c r="B20" s="19" t="s">
        <v>30</v>
      </c>
      <c r="C20" s="18"/>
      <c r="D20" s="18"/>
      <c r="E20" s="18"/>
      <c r="G20" s="62"/>
      <c r="H20" s="5" t="s">
        <v>25</v>
      </c>
      <c r="I20" s="4">
        <f>+C14</f>
        <v>0</v>
      </c>
      <c r="J20" s="4">
        <f>+D14</f>
        <v>0</v>
      </c>
      <c r="K20" s="4">
        <f>+E14</f>
        <v>0</v>
      </c>
      <c r="L20" s="64"/>
    </row>
    <row r="21" spans="2:12" ht="14.25">
      <c r="B21" s="19" t="s">
        <v>46</v>
      </c>
      <c r="C21" s="18"/>
      <c r="D21" s="18"/>
      <c r="E21" s="18"/>
      <c r="G21" s="62"/>
      <c r="H21" s="5" t="s">
        <v>24</v>
      </c>
      <c r="I21" s="4">
        <f>+I19*I20</f>
        <v>0</v>
      </c>
      <c r="J21" s="4">
        <f>+J19*J20</f>
        <v>0</v>
      </c>
      <c r="K21" s="4">
        <f>+K19*K20</f>
        <v>0</v>
      </c>
      <c r="L21" s="64"/>
    </row>
    <row r="22" spans="2:12" ht="14.25">
      <c r="B22" s="19" t="s">
        <v>27</v>
      </c>
      <c r="C22" s="18"/>
      <c r="D22" s="18"/>
      <c r="E22" s="18"/>
      <c r="G22" s="65" t="s">
        <v>45</v>
      </c>
      <c r="H22" s="5" t="s">
        <v>44</v>
      </c>
      <c r="I22" s="4">
        <v>18</v>
      </c>
      <c r="J22" s="4">
        <v>18</v>
      </c>
      <c r="K22" s="4">
        <v>20</v>
      </c>
      <c r="L22" s="68">
        <f>SUM(I24:K24)</f>
        <v>0</v>
      </c>
    </row>
    <row r="23" spans="2:12" ht="14.25">
      <c r="B23" s="19" t="s">
        <v>23</v>
      </c>
      <c r="C23" s="18"/>
      <c r="D23" s="18"/>
      <c r="E23" s="18"/>
      <c r="G23" s="66"/>
      <c r="H23" s="5" t="s">
        <v>25</v>
      </c>
      <c r="I23" s="4">
        <f>+C15</f>
        <v>0</v>
      </c>
      <c r="J23" s="4">
        <f>+D15</f>
        <v>0</v>
      </c>
      <c r="K23" s="4">
        <f>+E15</f>
        <v>0</v>
      </c>
      <c r="L23" s="69"/>
    </row>
    <row r="24" spans="2:12" ht="14.25">
      <c r="B24" s="19" t="s">
        <v>43</v>
      </c>
      <c r="C24" s="18"/>
      <c r="D24" s="18"/>
      <c r="E24" s="18"/>
      <c r="G24" s="67"/>
      <c r="H24" s="5" t="s">
        <v>24</v>
      </c>
      <c r="I24" s="4">
        <f>+I22*I23</f>
        <v>0</v>
      </c>
      <c r="J24" s="4">
        <f>+J22*J23</f>
        <v>0</v>
      </c>
      <c r="K24" s="4">
        <f>+K22*K23</f>
        <v>0</v>
      </c>
      <c r="L24" s="70"/>
    </row>
    <row r="25" spans="2:12" ht="14.25">
      <c r="B25" s="19" t="s">
        <v>0</v>
      </c>
      <c r="C25" s="18"/>
      <c r="D25" s="18"/>
      <c r="E25" s="18"/>
      <c r="G25" s="65" t="s">
        <v>42</v>
      </c>
      <c r="H25" s="5" t="s">
        <v>41</v>
      </c>
      <c r="I25" s="4">
        <v>20</v>
      </c>
      <c r="J25" s="4">
        <v>20</v>
      </c>
      <c r="K25" s="4">
        <v>40</v>
      </c>
      <c r="L25" s="68">
        <f>SUM(I27:K27)</f>
        <v>0</v>
      </c>
    </row>
    <row r="26" spans="2:12" ht="14.25">
      <c r="B26" s="19" t="s">
        <v>28</v>
      </c>
      <c r="C26" s="18"/>
      <c r="D26" s="18"/>
      <c r="E26" s="18"/>
      <c r="G26" s="66"/>
      <c r="H26" s="5" t="s">
        <v>25</v>
      </c>
      <c r="I26" s="4">
        <f>+C16</f>
        <v>0</v>
      </c>
      <c r="J26" s="4">
        <f>+D16</f>
        <v>0</v>
      </c>
      <c r="K26" s="4">
        <f>+E16</f>
        <v>0</v>
      </c>
      <c r="L26" s="69"/>
    </row>
    <row r="27" spans="2:12" ht="14.25">
      <c r="G27" s="67"/>
      <c r="H27" s="5" t="s">
        <v>24</v>
      </c>
      <c r="I27" s="4">
        <f>+I25*I26</f>
        <v>0</v>
      </c>
      <c r="J27" s="4">
        <f>+J25*J26</f>
        <v>0</v>
      </c>
      <c r="K27" s="4">
        <f>+K25*K26</f>
        <v>0</v>
      </c>
      <c r="L27" s="70"/>
    </row>
    <row r="28" spans="2:12" ht="15">
      <c r="B28" s="72" t="s">
        <v>72</v>
      </c>
      <c r="C28" s="73"/>
      <c r="D28" s="73"/>
      <c r="E28" s="74"/>
      <c r="G28" s="62" t="s">
        <v>40</v>
      </c>
      <c r="H28" s="5" t="s">
        <v>39</v>
      </c>
      <c r="I28" s="4">
        <v>3</v>
      </c>
      <c r="J28" s="4">
        <v>3</v>
      </c>
      <c r="K28" s="4">
        <v>4</v>
      </c>
      <c r="L28" s="64">
        <f>SUM(I30:K30)</f>
        <v>0</v>
      </c>
    </row>
    <row r="29" spans="2:12" ht="26.25" customHeight="1">
      <c r="B29" s="77" t="s">
        <v>9</v>
      </c>
      <c r="C29" s="77" t="s">
        <v>7</v>
      </c>
      <c r="D29" s="77"/>
      <c r="E29" s="77"/>
      <c r="G29" s="62"/>
      <c r="H29" s="5" t="s">
        <v>25</v>
      </c>
      <c r="I29" s="4">
        <f>+C17</f>
        <v>0</v>
      </c>
      <c r="J29" s="4">
        <f>+D17</f>
        <v>0</v>
      </c>
      <c r="K29" s="4">
        <f>+E17</f>
        <v>0</v>
      </c>
      <c r="L29" s="64"/>
    </row>
    <row r="30" spans="2:12" ht="14.25">
      <c r="B30" s="77"/>
      <c r="C30" s="26" t="s">
        <v>69</v>
      </c>
      <c r="D30" s="26" t="s">
        <v>61</v>
      </c>
      <c r="E30" s="26" t="s">
        <v>62</v>
      </c>
      <c r="G30" s="62"/>
      <c r="H30" s="5" t="s">
        <v>24</v>
      </c>
      <c r="I30" s="4">
        <f>+I28*I29</f>
        <v>0</v>
      </c>
      <c r="J30" s="4">
        <f>+J28*J29</f>
        <v>0</v>
      </c>
      <c r="K30" s="4">
        <f>+K28*K29</f>
        <v>0</v>
      </c>
      <c r="L30" s="64"/>
    </row>
    <row r="31" spans="2:12" ht="14.25">
      <c r="B31" s="22"/>
      <c r="C31" s="22"/>
      <c r="D31" s="22"/>
      <c r="E31" s="22"/>
      <c r="G31" s="62" t="s">
        <v>38</v>
      </c>
      <c r="H31" s="5" t="s">
        <v>37</v>
      </c>
      <c r="I31" s="4">
        <v>0</v>
      </c>
      <c r="J31" s="4">
        <v>450</v>
      </c>
      <c r="K31" s="4">
        <v>0</v>
      </c>
      <c r="L31" s="64">
        <f>SUM(I33:K33)</f>
        <v>0</v>
      </c>
    </row>
    <row r="32" spans="2:12" ht="14.25" hidden="1" customHeight="1">
      <c r="B32" s="21" t="s">
        <v>53</v>
      </c>
      <c r="C32" s="20" t="s">
        <v>52</v>
      </c>
      <c r="D32" s="20" t="s">
        <v>52</v>
      </c>
      <c r="E32" s="20" t="s">
        <v>52</v>
      </c>
      <c r="G32" s="62"/>
      <c r="H32" s="5" t="s">
        <v>25</v>
      </c>
      <c r="I32" s="4">
        <f>+C18</f>
        <v>0</v>
      </c>
      <c r="J32" s="4">
        <f>+D18</f>
        <v>0</v>
      </c>
      <c r="K32" s="4">
        <f>+E18</f>
        <v>0</v>
      </c>
      <c r="L32" s="64"/>
    </row>
    <row r="33" spans="2:12" ht="14.25">
      <c r="B33" s="19" t="s">
        <v>21</v>
      </c>
      <c r="C33" s="18">
        <v>90</v>
      </c>
      <c r="D33" s="18">
        <v>90</v>
      </c>
      <c r="E33" s="18">
        <v>90</v>
      </c>
      <c r="G33" s="62"/>
      <c r="H33" s="5" t="s">
        <v>24</v>
      </c>
      <c r="I33" s="23">
        <f>+I31*I32</f>
        <v>0</v>
      </c>
      <c r="J33" s="23">
        <f>+J31*J32</f>
        <v>0</v>
      </c>
      <c r="K33" s="23">
        <f>+K31*K32</f>
        <v>0</v>
      </c>
      <c r="L33" s="64"/>
    </row>
    <row r="34" spans="2:12" ht="14.25" customHeight="1">
      <c r="B34" s="19" t="s">
        <v>3</v>
      </c>
      <c r="C34" s="18">
        <v>70</v>
      </c>
      <c r="D34" s="18">
        <v>70</v>
      </c>
      <c r="E34" s="18">
        <v>70</v>
      </c>
      <c r="G34" s="62" t="s">
        <v>36</v>
      </c>
      <c r="H34" s="5" t="s">
        <v>34</v>
      </c>
      <c r="I34" s="17">
        <f>23*0.7</f>
        <v>16.099999999999998</v>
      </c>
      <c r="J34" s="17">
        <f>244*0.7</f>
        <v>170.79999999999998</v>
      </c>
      <c r="K34" s="4">
        <v>0</v>
      </c>
      <c r="L34" s="63">
        <f>SUM(I36:K36)</f>
        <v>0</v>
      </c>
    </row>
    <row r="35" spans="2:12" ht="14.25">
      <c r="B35" s="19" t="s">
        <v>2</v>
      </c>
      <c r="C35" s="18">
        <v>90</v>
      </c>
      <c r="D35" s="18">
        <v>90</v>
      </c>
      <c r="E35" s="18">
        <v>90</v>
      </c>
      <c r="G35" s="62"/>
      <c r="H35" s="5" t="s">
        <v>25</v>
      </c>
      <c r="I35" s="23">
        <f>+C19</f>
        <v>0</v>
      </c>
      <c r="J35" s="23">
        <f>+D19</f>
        <v>0</v>
      </c>
      <c r="K35" s="23">
        <f>+E19</f>
        <v>0</v>
      </c>
      <c r="L35" s="63"/>
    </row>
    <row r="36" spans="2:12" ht="14.25">
      <c r="B36" s="19" t="s">
        <v>1</v>
      </c>
      <c r="C36" s="18">
        <v>120</v>
      </c>
      <c r="D36" s="18">
        <v>120</v>
      </c>
      <c r="E36" s="18">
        <v>120</v>
      </c>
      <c r="G36" s="62"/>
      <c r="H36" s="5" t="s">
        <v>24</v>
      </c>
      <c r="I36" s="23">
        <f>+I34*I35</f>
        <v>0</v>
      </c>
      <c r="J36" s="23">
        <f>+J34*J35</f>
        <v>0</v>
      </c>
      <c r="K36" s="23">
        <f>+K34*K35</f>
        <v>0</v>
      </c>
      <c r="L36" s="63"/>
    </row>
    <row r="37" spans="2:12" ht="14.25" customHeight="1">
      <c r="B37" s="19" t="s">
        <v>40</v>
      </c>
      <c r="C37" s="18">
        <v>100</v>
      </c>
      <c r="D37" s="18">
        <v>100</v>
      </c>
      <c r="E37" s="18">
        <v>100</v>
      </c>
      <c r="G37" s="62" t="s">
        <v>35</v>
      </c>
      <c r="H37" s="5" t="s">
        <v>34</v>
      </c>
      <c r="I37" s="16">
        <f>122*0.7</f>
        <v>85.399999999999991</v>
      </c>
      <c r="J37" s="15">
        <v>0</v>
      </c>
      <c r="K37" s="15">
        <v>0</v>
      </c>
      <c r="L37" s="63">
        <f>SUM(I39:K39)</f>
        <v>0</v>
      </c>
    </row>
    <row r="38" spans="2:12" ht="14.25">
      <c r="B38" s="19" t="s">
        <v>18</v>
      </c>
      <c r="C38" s="18">
        <v>250</v>
      </c>
      <c r="D38" s="18">
        <v>250</v>
      </c>
      <c r="E38" s="18">
        <v>250</v>
      </c>
      <c r="G38" s="62"/>
      <c r="H38" s="5" t="s">
        <v>25</v>
      </c>
      <c r="I38" s="23">
        <f>+C20</f>
        <v>0</v>
      </c>
      <c r="J38" s="23">
        <f>+D20</f>
        <v>0</v>
      </c>
      <c r="K38" s="23">
        <f>+E20</f>
        <v>0</v>
      </c>
      <c r="L38" s="63"/>
    </row>
    <row r="39" spans="2:12" ht="14.25">
      <c r="B39" s="19" t="s">
        <v>33</v>
      </c>
      <c r="C39" s="18">
        <v>1800</v>
      </c>
      <c r="D39" s="18">
        <v>1800</v>
      </c>
      <c r="E39" s="18">
        <v>1800</v>
      </c>
      <c r="G39" s="62"/>
      <c r="H39" s="5" t="s">
        <v>24</v>
      </c>
      <c r="I39" s="23">
        <f>+I37*I38</f>
        <v>0</v>
      </c>
      <c r="J39" s="23">
        <f>+J37*J38</f>
        <v>0</v>
      </c>
      <c r="K39" s="23">
        <f>+K37*K38</f>
        <v>0</v>
      </c>
      <c r="L39" s="63"/>
    </row>
    <row r="40" spans="2:12" ht="14.25" customHeight="1">
      <c r="B40" s="19" t="s">
        <v>31</v>
      </c>
      <c r="C40" s="18">
        <v>2200</v>
      </c>
      <c r="D40" s="18">
        <v>2200</v>
      </c>
      <c r="E40" s="18">
        <v>2200</v>
      </c>
      <c r="G40" s="62" t="s">
        <v>32</v>
      </c>
      <c r="H40" s="5" t="s">
        <v>26</v>
      </c>
      <c r="I40" s="4">
        <v>0</v>
      </c>
      <c r="J40" s="4">
        <v>15</v>
      </c>
      <c r="K40" s="4">
        <v>15</v>
      </c>
      <c r="L40" s="63">
        <f>SUM(I42:K42)</f>
        <v>196000</v>
      </c>
    </row>
    <row r="41" spans="2:12" ht="14.25" customHeight="1">
      <c r="B41" s="19" t="s">
        <v>30</v>
      </c>
      <c r="C41" s="18">
        <v>0</v>
      </c>
      <c r="D41" s="18">
        <v>4200</v>
      </c>
      <c r="E41" s="18">
        <v>4200</v>
      </c>
      <c r="G41" s="62"/>
      <c r="H41" s="5" t="s">
        <v>25</v>
      </c>
      <c r="I41" s="23">
        <f>+C21</f>
        <v>0</v>
      </c>
      <c r="J41" s="23">
        <v>4200</v>
      </c>
      <c r="K41" s="23">
        <f>+E21</f>
        <v>0</v>
      </c>
      <c r="L41" s="63"/>
    </row>
    <row r="42" spans="2:12" ht="15">
      <c r="B42" s="19" t="s">
        <v>46</v>
      </c>
      <c r="C42" s="18">
        <v>3400</v>
      </c>
      <c r="D42" s="18">
        <v>3400</v>
      </c>
      <c r="E42" s="18">
        <v>3400</v>
      </c>
      <c r="F42" s="45"/>
      <c r="G42" s="62"/>
      <c r="H42" s="5" t="s">
        <v>24</v>
      </c>
      <c r="I42" s="23">
        <f>48000+40000</f>
        <v>88000</v>
      </c>
      <c r="J42" s="23">
        <v>44000</v>
      </c>
      <c r="K42" s="23">
        <v>64000</v>
      </c>
      <c r="L42" s="63"/>
    </row>
    <row r="43" spans="2:12" ht="14.25" customHeight="1">
      <c r="B43" s="19" t="s">
        <v>27</v>
      </c>
      <c r="C43" s="18">
        <v>8900</v>
      </c>
      <c r="D43" s="18">
        <v>8900</v>
      </c>
      <c r="E43" s="18">
        <v>8900</v>
      </c>
      <c r="G43" s="62" t="s">
        <v>29</v>
      </c>
      <c r="H43" s="5" t="s">
        <v>26</v>
      </c>
      <c r="I43" s="4">
        <v>25</v>
      </c>
      <c r="J43" s="4">
        <v>25</v>
      </c>
      <c r="K43" s="4">
        <v>25</v>
      </c>
      <c r="L43" s="63">
        <f>SUM(I45:K45)</f>
        <v>0</v>
      </c>
    </row>
    <row r="44" spans="2:12" ht="14.25" customHeight="1">
      <c r="B44" s="19" t="s">
        <v>23</v>
      </c>
      <c r="C44" s="18">
        <v>0</v>
      </c>
      <c r="D44" s="18">
        <v>100</v>
      </c>
      <c r="E44" s="18">
        <v>100</v>
      </c>
      <c r="G44" s="62"/>
      <c r="H44" s="5" t="s">
        <v>25</v>
      </c>
      <c r="I44" s="23">
        <f>+C22</f>
        <v>0</v>
      </c>
      <c r="J44" s="23">
        <f>+D22</f>
        <v>0</v>
      </c>
      <c r="K44" s="23">
        <f>+E22</f>
        <v>0</v>
      </c>
      <c r="L44" s="63"/>
    </row>
    <row r="45" spans="2:12" ht="14.25">
      <c r="B45" s="19" t="s">
        <v>43</v>
      </c>
      <c r="C45" s="18">
        <v>100</v>
      </c>
      <c r="D45" s="18">
        <v>100</v>
      </c>
      <c r="E45" s="18">
        <v>100</v>
      </c>
      <c r="G45" s="62"/>
      <c r="H45" s="5" t="s">
        <v>24</v>
      </c>
      <c r="I45" s="23"/>
      <c r="J45" s="23"/>
      <c r="K45" s="23"/>
      <c r="L45" s="63"/>
    </row>
    <row r="46" spans="2:12" ht="14.25">
      <c r="B46" s="19" t="s">
        <v>0</v>
      </c>
      <c r="C46" s="18">
        <v>24000</v>
      </c>
      <c r="D46" s="18">
        <v>24000</v>
      </c>
      <c r="E46" s="18">
        <v>24000</v>
      </c>
      <c r="G46" s="62" t="s">
        <v>27</v>
      </c>
      <c r="H46" s="5" t="s">
        <v>26</v>
      </c>
      <c r="I46" s="4">
        <v>0</v>
      </c>
      <c r="J46" s="4">
        <v>0</v>
      </c>
      <c r="K46" s="4">
        <v>0</v>
      </c>
      <c r="L46" s="63">
        <f>SUM(I47:K47)</f>
        <v>0</v>
      </c>
    </row>
    <row r="47" spans="2:12" ht="14.25" customHeight="1">
      <c r="B47" s="19" t="s">
        <v>28</v>
      </c>
      <c r="C47" s="18">
        <v>3600</v>
      </c>
      <c r="D47" s="18">
        <v>3600</v>
      </c>
      <c r="E47" s="18">
        <v>3600</v>
      </c>
      <c r="G47" s="62"/>
      <c r="H47" s="5" t="s">
        <v>25</v>
      </c>
      <c r="I47" s="23">
        <v>0</v>
      </c>
      <c r="J47" s="23">
        <v>0</v>
      </c>
      <c r="K47" s="23">
        <v>0</v>
      </c>
      <c r="L47" s="63"/>
    </row>
    <row r="48" spans="2:12" ht="14.25" customHeight="1" thickBot="1">
      <c r="G48" s="62"/>
      <c r="H48" s="5" t="s">
        <v>24</v>
      </c>
      <c r="I48" s="41">
        <f>+I46*I47</f>
        <v>0</v>
      </c>
      <c r="J48" s="41">
        <f>+J46*J47</f>
        <v>0</v>
      </c>
      <c r="K48" s="41">
        <f>+K46*K47</f>
        <v>0</v>
      </c>
      <c r="L48" s="63"/>
    </row>
    <row r="49" spans="2:12" ht="15.75" thickBot="1">
      <c r="B49" s="87" t="s">
        <v>70</v>
      </c>
      <c r="C49" s="88"/>
      <c r="D49" s="88"/>
      <c r="E49" s="89"/>
      <c r="G49" s="81" t="s">
        <v>23</v>
      </c>
      <c r="H49" s="5"/>
      <c r="I49" s="23">
        <v>0</v>
      </c>
      <c r="J49" s="23">
        <v>200</v>
      </c>
      <c r="K49" s="23">
        <v>250</v>
      </c>
      <c r="L49" s="64">
        <f>J51+I51+K51</f>
        <v>45000</v>
      </c>
    </row>
    <row r="50" spans="2:12" ht="15" thickBot="1">
      <c r="B50" s="93" t="s">
        <v>9</v>
      </c>
      <c r="C50" s="90" t="s">
        <v>7</v>
      </c>
      <c r="D50" s="91"/>
      <c r="E50" s="92"/>
      <c r="G50" s="81"/>
      <c r="H50" s="5"/>
      <c r="I50" s="23">
        <v>0</v>
      </c>
      <c r="J50" s="23">
        <v>100</v>
      </c>
      <c r="K50" s="23">
        <v>100</v>
      </c>
      <c r="L50" s="64"/>
    </row>
    <row r="51" spans="2:12" ht="15" thickBot="1">
      <c r="B51" s="94"/>
      <c r="C51" s="33" t="s">
        <v>59</v>
      </c>
      <c r="D51" s="34" t="s">
        <v>71</v>
      </c>
      <c r="E51" s="33" t="s">
        <v>58</v>
      </c>
      <c r="G51" s="81"/>
      <c r="H51" s="5"/>
      <c r="I51" s="23">
        <v>0</v>
      </c>
      <c r="J51" s="23">
        <f>J49*J50</f>
        <v>20000</v>
      </c>
      <c r="K51" s="23">
        <f>K49*K50</f>
        <v>25000</v>
      </c>
      <c r="L51" s="64"/>
    </row>
    <row r="52" spans="2:12" ht="16.5" customHeight="1">
      <c r="B52" s="2"/>
      <c r="C52" s="2"/>
      <c r="D52" s="12"/>
      <c r="E52" s="2"/>
      <c r="G52" s="62" t="s">
        <v>22</v>
      </c>
      <c r="H52" s="5"/>
      <c r="I52" s="23">
        <v>145</v>
      </c>
      <c r="J52" s="23">
        <v>244</v>
      </c>
      <c r="K52" s="23">
        <v>0</v>
      </c>
      <c r="L52" s="63">
        <f>SUM(I54:K54)</f>
        <v>97250</v>
      </c>
    </row>
    <row r="53" spans="2:12" ht="14.25">
      <c r="B53" s="10" t="s">
        <v>5</v>
      </c>
      <c r="C53" s="1">
        <v>1350</v>
      </c>
      <c r="D53" s="9">
        <v>1350</v>
      </c>
      <c r="E53" s="1">
        <v>1400</v>
      </c>
      <c r="G53" s="62"/>
      <c r="H53" s="5"/>
      <c r="I53" s="23">
        <v>250</v>
      </c>
      <c r="J53" s="23">
        <v>250</v>
      </c>
      <c r="K53" s="23">
        <v>250</v>
      </c>
      <c r="L53" s="63"/>
    </row>
    <row r="54" spans="2:12" ht="14.25">
      <c r="B54" s="10" t="s">
        <v>4</v>
      </c>
      <c r="C54" s="1">
        <v>1350</v>
      </c>
      <c r="D54" s="9">
        <v>1350</v>
      </c>
      <c r="E54" s="1">
        <v>1400</v>
      </c>
      <c r="G54" s="62"/>
      <c r="H54" s="5"/>
      <c r="I54" s="23">
        <f>+I52*I53</f>
        <v>36250</v>
      </c>
      <c r="J54" s="23">
        <f>+J52*J53</f>
        <v>61000</v>
      </c>
      <c r="K54" s="23">
        <f>+K52*K53</f>
        <v>0</v>
      </c>
      <c r="L54" s="63"/>
    </row>
    <row r="55" spans="2:12" ht="14.25">
      <c r="B55" s="10" t="s">
        <v>21</v>
      </c>
      <c r="C55" s="1">
        <v>70</v>
      </c>
      <c r="D55" s="9">
        <v>70</v>
      </c>
      <c r="E55" s="1">
        <v>70</v>
      </c>
      <c r="G55" s="65" t="s">
        <v>20</v>
      </c>
      <c r="H55" s="5"/>
      <c r="I55" s="23"/>
      <c r="J55" s="23"/>
      <c r="K55" s="23"/>
      <c r="L55" s="25"/>
    </row>
    <row r="56" spans="2:12" ht="14.25" customHeight="1">
      <c r="B56" s="10" t="s">
        <v>3</v>
      </c>
      <c r="C56" s="1">
        <v>50</v>
      </c>
      <c r="D56" s="9">
        <v>50</v>
      </c>
      <c r="E56" s="1">
        <v>50</v>
      </c>
      <c r="G56" s="67"/>
      <c r="H56" s="5"/>
      <c r="I56" s="23">
        <v>1800</v>
      </c>
      <c r="J56" s="23">
        <v>1800</v>
      </c>
      <c r="K56" s="23">
        <v>1800</v>
      </c>
      <c r="L56" s="25">
        <f>SUM(I56:K56)</f>
        <v>5400</v>
      </c>
    </row>
    <row r="57" spans="2:12" ht="14.25" customHeight="1">
      <c r="B57" s="10" t="s">
        <v>2</v>
      </c>
      <c r="C57" s="1">
        <v>70</v>
      </c>
      <c r="D57" s="9">
        <v>70</v>
      </c>
      <c r="E57" s="1">
        <v>70</v>
      </c>
      <c r="G57" s="62" t="s">
        <v>19</v>
      </c>
      <c r="H57" s="5" t="s">
        <v>16</v>
      </c>
      <c r="I57" s="4">
        <f>+I13</f>
        <v>242</v>
      </c>
      <c r="J57" s="4">
        <f>+J13</f>
        <v>213</v>
      </c>
      <c r="K57" s="4">
        <f>+K13</f>
        <v>297</v>
      </c>
      <c r="L57" s="63">
        <f>SUM(I58:K58)</f>
        <v>72000</v>
      </c>
    </row>
    <row r="58" spans="2:12" ht="14.25">
      <c r="B58" s="10" t="s">
        <v>1</v>
      </c>
      <c r="C58" s="1">
        <v>100</v>
      </c>
      <c r="D58" s="9">
        <v>100</v>
      </c>
      <c r="E58" s="1">
        <v>100</v>
      </c>
      <c r="G58" s="62"/>
      <c r="H58" s="5" t="s">
        <v>14</v>
      </c>
      <c r="I58" s="23">
        <v>24000</v>
      </c>
      <c r="J58" s="23">
        <v>24000</v>
      </c>
      <c r="K58" s="23">
        <v>24000</v>
      </c>
      <c r="L58" s="63"/>
    </row>
    <row r="59" spans="2:12" s="51" customFormat="1" ht="14.25" customHeight="1">
      <c r="B59" s="11" t="s">
        <v>18</v>
      </c>
      <c r="C59" s="13">
        <v>200</v>
      </c>
      <c r="D59" s="13">
        <v>200</v>
      </c>
      <c r="E59" s="13">
        <v>200</v>
      </c>
      <c r="G59" s="62" t="s">
        <v>17</v>
      </c>
      <c r="H59" s="5" t="s">
        <v>16</v>
      </c>
      <c r="I59" s="4">
        <f>+I57</f>
        <v>242</v>
      </c>
      <c r="J59" s="4">
        <f>+J57</f>
        <v>213</v>
      </c>
      <c r="K59" s="4">
        <f>+K57</f>
        <v>297</v>
      </c>
      <c r="L59" s="63">
        <f>SUM(I60:K60)</f>
        <v>0</v>
      </c>
    </row>
    <row r="60" spans="2:12" ht="14.25" customHeight="1">
      <c r="B60" s="11" t="s">
        <v>33</v>
      </c>
      <c r="C60" s="13">
        <v>1100</v>
      </c>
      <c r="D60" s="13">
        <v>1100</v>
      </c>
      <c r="E60" s="13">
        <v>1700</v>
      </c>
      <c r="G60" s="62"/>
      <c r="H60" s="5" t="s">
        <v>14</v>
      </c>
      <c r="I60" s="23">
        <f>+C27</f>
        <v>0</v>
      </c>
      <c r="J60" s="23">
        <f>+D27</f>
        <v>0</v>
      </c>
      <c r="K60" s="23">
        <f>+E27</f>
        <v>0</v>
      </c>
      <c r="L60" s="63"/>
    </row>
    <row r="61" spans="2:12" ht="17.25" customHeight="1">
      <c r="B61" s="11" t="s">
        <v>31</v>
      </c>
      <c r="C61" s="13">
        <v>1700</v>
      </c>
      <c r="D61" s="13">
        <v>1700</v>
      </c>
      <c r="E61" s="13">
        <v>1700</v>
      </c>
      <c r="G61" s="65" t="s">
        <v>13</v>
      </c>
      <c r="H61" s="5"/>
      <c r="I61" s="82">
        <v>61348</v>
      </c>
      <c r="J61" s="82">
        <v>61348</v>
      </c>
      <c r="K61" s="82">
        <v>55947</v>
      </c>
      <c r="L61" s="84">
        <f>SUM(I61:K62)</f>
        <v>178643</v>
      </c>
    </row>
    <row r="62" spans="2:12" ht="14.25" customHeight="1">
      <c r="B62" s="11" t="s">
        <v>30</v>
      </c>
      <c r="C62" s="13">
        <v>1400</v>
      </c>
      <c r="D62" s="14">
        <v>1400</v>
      </c>
      <c r="E62" s="13">
        <v>1400</v>
      </c>
      <c r="G62" s="67"/>
      <c r="H62" s="5"/>
      <c r="I62" s="83"/>
      <c r="J62" s="83"/>
      <c r="K62" s="83"/>
      <c r="L62" s="85"/>
    </row>
    <row r="63" spans="2:12" ht="14.25" customHeight="1">
      <c r="B63" s="10" t="s">
        <v>0</v>
      </c>
      <c r="C63" s="1">
        <v>8000</v>
      </c>
      <c r="D63" s="9">
        <v>8000</v>
      </c>
      <c r="E63" s="1">
        <v>10000</v>
      </c>
      <c r="G63" s="62" t="s">
        <v>12</v>
      </c>
      <c r="H63" s="5" t="s">
        <v>11</v>
      </c>
      <c r="I63" s="4">
        <v>35</v>
      </c>
      <c r="J63" s="4">
        <v>20</v>
      </c>
      <c r="K63" s="4">
        <v>43</v>
      </c>
      <c r="L63" s="64">
        <v>477440</v>
      </c>
    </row>
    <row r="64" spans="2:12" ht="15" thickBot="1">
      <c r="B64" s="8" t="s">
        <v>28</v>
      </c>
      <c r="C64" s="6">
        <v>3600</v>
      </c>
      <c r="D64" s="7">
        <v>3600</v>
      </c>
      <c r="E64" s="6">
        <v>4000</v>
      </c>
      <c r="G64" s="65"/>
      <c r="H64" s="3" t="s">
        <v>10</v>
      </c>
      <c r="I64" s="24">
        <f>((I10*0.1)*1440)+((I13*0.1)*2320)</f>
        <v>162128.00000000003</v>
      </c>
      <c r="J64" s="24">
        <f>((J10*0.1)*1440)+((J13*0.1)*2320)</f>
        <v>132216</v>
      </c>
      <c r="K64" s="24">
        <f>((K10*0.1)*1440)+((K13*0.1)*2320)</f>
        <v>183096</v>
      </c>
      <c r="L64" s="68"/>
    </row>
    <row r="65" spans="2:17" ht="15" customHeight="1" thickBot="1">
      <c r="G65" s="29" t="s">
        <v>6</v>
      </c>
      <c r="H65" s="30"/>
      <c r="I65" s="31">
        <f>+I12+I15+I18+I21+I24+I27+I30+I33+I36+I39+I42+I45+I48+I51+I58+I60-I64</f>
        <v>1976472</v>
      </c>
      <c r="J65" s="31">
        <f>+J12+J15+J18+J21+J24+J27+J30+J33+J36+J39+J42+J45+J48+J51+J58+J60-J64</f>
        <v>1608484</v>
      </c>
      <c r="K65" s="31">
        <f>+K12+K15+K18+K21+K24+K27+K30+K33+K36+K39+K42+K45+K48+K51+K58+K60-K64</f>
        <v>2218604</v>
      </c>
      <c r="L65" s="32">
        <f>SUM(L10,L13,L16,L19,L22,L25,L28,L31,L34,L37,L40,L43,L49,L52,L57,L59+L56+L61)-L63</f>
        <v>5786453</v>
      </c>
    </row>
    <row r="66" spans="2:17" ht="15" customHeight="1" thickBot="1">
      <c r="B66" s="79" t="s">
        <v>60</v>
      </c>
      <c r="C66" s="86"/>
      <c r="D66" s="86"/>
      <c r="E66" s="80"/>
    </row>
    <row r="67" spans="2:17" ht="14.25" thickBot="1">
      <c r="B67" s="35" t="s">
        <v>9</v>
      </c>
      <c r="C67" s="36" t="s">
        <v>8</v>
      </c>
      <c r="D67" s="79" t="s">
        <v>7</v>
      </c>
      <c r="E67" s="80"/>
    </row>
    <row r="68" spans="2:17" ht="15.75" thickBot="1">
      <c r="B68" s="37"/>
      <c r="C68" s="38" t="s">
        <v>79</v>
      </c>
      <c r="D68" s="39" t="s">
        <v>80</v>
      </c>
      <c r="E68" s="40" t="s">
        <v>81</v>
      </c>
      <c r="G68" s="55" t="s">
        <v>63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2:17" ht="14.25">
      <c r="B69" s="46"/>
      <c r="C69" s="47"/>
      <c r="D69" s="46"/>
      <c r="E69" s="46"/>
    </row>
    <row r="70" spans="2:17" ht="14.25">
      <c r="B70" s="48"/>
      <c r="C70" s="56"/>
      <c r="D70" s="48"/>
      <c r="E70" s="48"/>
    </row>
    <row r="71" spans="2:17" ht="14.25">
      <c r="B71" s="48"/>
      <c r="C71" s="56"/>
      <c r="D71" s="48"/>
      <c r="E71" s="48"/>
    </row>
    <row r="72" spans="2:17" ht="14.25">
      <c r="B72" s="48"/>
      <c r="C72" s="56"/>
      <c r="D72" s="48"/>
      <c r="E72" s="48"/>
    </row>
    <row r="73" spans="2:17" ht="14.25">
      <c r="B73" s="48" t="s">
        <v>5</v>
      </c>
      <c r="C73" s="50">
        <v>1300</v>
      </c>
      <c r="D73" s="49">
        <v>1300</v>
      </c>
      <c r="E73" s="49">
        <v>1350</v>
      </c>
    </row>
    <row r="74" spans="2:17" ht="14.25">
      <c r="B74" s="48" t="s">
        <v>4</v>
      </c>
      <c r="C74" s="50">
        <v>1300</v>
      </c>
      <c r="D74" s="49">
        <v>1300</v>
      </c>
      <c r="E74" s="49">
        <v>1350</v>
      </c>
    </row>
    <row r="75" spans="2:17" ht="14.25">
      <c r="B75" s="48" t="s">
        <v>21</v>
      </c>
      <c r="C75" s="50">
        <v>70</v>
      </c>
      <c r="D75" s="49">
        <v>70</v>
      </c>
      <c r="E75" s="49">
        <v>70</v>
      </c>
    </row>
    <row r="76" spans="2:17" ht="14.25">
      <c r="B76" s="48" t="s">
        <v>3</v>
      </c>
      <c r="C76" s="50">
        <v>50</v>
      </c>
      <c r="D76" s="49">
        <v>50</v>
      </c>
      <c r="E76" s="49">
        <v>50</v>
      </c>
    </row>
    <row r="77" spans="2:17" ht="14.25">
      <c r="B77" s="48" t="s">
        <v>2</v>
      </c>
      <c r="C77" s="50">
        <v>70</v>
      </c>
      <c r="D77" s="49">
        <v>70</v>
      </c>
      <c r="E77" s="49">
        <v>70</v>
      </c>
    </row>
    <row r="78" spans="2:17" ht="14.25">
      <c r="B78" s="48" t="s">
        <v>1</v>
      </c>
      <c r="C78" s="50">
        <v>100</v>
      </c>
      <c r="D78" s="49">
        <v>100</v>
      </c>
      <c r="E78" s="49">
        <v>100</v>
      </c>
    </row>
    <row r="79" spans="2:17" ht="14.25">
      <c r="B79" s="48" t="s">
        <v>18</v>
      </c>
      <c r="C79" s="57">
        <v>175</v>
      </c>
      <c r="D79" s="58">
        <v>175</v>
      </c>
      <c r="E79" s="58">
        <v>200</v>
      </c>
    </row>
    <row r="80" spans="2:17" ht="14.25">
      <c r="B80" s="48" t="s">
        <v>15</v>
      </c>
      <c r="C80" s="57">
        <v>1000</v>
      </c>
      <c r="D80" s="58">
        <v>1000</v>
      </c>
      <c r="E80" s="58">
        <v>1100</v>
      </c>
    </row>
    <row r="81" spans="2:12" ht="14.25">
      <c r="B81" s="48" t="s">
        <v>0</v>
      </c>
      <c r="C81" s="50">
        <v>7000</v>
      </c>
      <c r="D81" s="49">
        <v>7000</v>
      </c>
      <c r="E81" s="49">
        <v>10000</v>
      </c>
    </row>
    <row r="82" spans="2:12" ht="15" thickBot="1">
      <c r="B82" s="52"/>
      <c r="C82" s="54"/>
      <c r="D82" s="53"/>
      <c r="E82" s="53"/>
    </row>
    <row r="83" spans="2:12" ht="22.7" customHeight="1"/>
    <row r="84" spans="2:12" ht="14.25">
      <c r="I84" s="59"/>
      <c r="J84" s="60"/>
      <c r="K84" s="60"/>
      <c r="L84" s="60"/>
    </row>
    <row r="85" spans="2:12" ht="14.25">
      <c r="I85" s="59"/>
      <c r="J85" s="60"/>
      <c r="K85" s="60"/>
      <c r="L85" s="60"/>
    </row>
    <row r="86" spans="2:12" ht="14.25">
      <c r="I86" s="59"/>
      <c r="J86" s="60"/>
      <c r="K86" s="60"/>
      <c r="L86" s="60"/>
    </row>
    <row r="87" spans="2:12" ht="14.25">
      <c r="I87" s="59"/>
      <c r="J87" s="60"/>
      <c r="K87" s="60"/>
      <c r="L87" s="60"/>
    </row>
    <row r="88" spans="2:12" ht="14.25">
      <c r="I88" s="59"/>
      <c r="J88" s="60"/>
      <c r="K88" s="60"/>
      <c r="L88" s="60"/>
    </row>
    <row r="89" spans="2:12" ht="14.25">
      <c r="I89" s="59"/>
      <c r="J89" s="60"/>
      <c r="K89" s="60"/>
      <c r="L89" s="60"/>
    </row>
    <row r="90" spans="2:12" ht="14.25">
      <c r="I90" s="59"/>
      <c r="J90" s="60"/>
      <c r="K90" s="60"/>
      <c r="L90" s="60"/>
    </row>
    <row r="91" spans="2:12" ht="14.25">
      <c r="I91" s="59"/>
      <c r="J91" s="60"/>
      <c r="K91" s="60"/>
      <c r="L91" s="60"/>
    </row>
    <row r="92" spans="2:12" ht="14.25">
      <c r="I92" s="59"/>
      <c r="J92" s="60"/>
      <c r="K92" s="60"/>
      <c r="L92" s="60"/>
    </row>
    <row r="93" spans="2:12" ht="14.25">
      <c r="I93" s="59"/>
      <c r="J93" s="60"/>
      <c r="K93" s="60"/>
      <c r="L93" s="60"/>
    </row>
    <row r="94" spans="2:12" ht="14.25">
      <c r="I94" s="59"/>
      <c r="J94" s="60"/>
      <c r="K94" s="60"/>
      <c r="L94" s="60"/>
    </row>
    <row r="95" spans="2:12" ht="14.25">
      <c r="I95" s="59"/>
      <c r="J95" s="59"/>
      <c r="K95" s="60"/>
      <c r="L95" s="60"/>
    </row>
    <row r="96" spans="2:12" ht="14.25">
      <c r="I96" s="59"/>
      <c r="J96" s="59"/>
      <c r="K96" s="60"/>
      <c r="L96" s="60"/>
    </row>
    <row r="97" spans="9:12">
      <c r="I97" s="59"/>
      <c r="J97" s="59"/>
      <c r="K97" s="61"/>
      <c r="L97" s="59"/>
    </row>
    <row r="98" spans="9:12">
      <c r="I98" s="59"/>
      <c r="J98" s="59"/>
      <c r="K98" s="61"/>
      <c r="L98" s="59"/>
    </row>
    <row r="99" spans="9:12">
      <c r="I99" s="59"/>
      <c r="J99" s="59"/>
      <c r="K99" s="59"/>
      <c r="L99" s="59"/>
    </row>
  </sheetData>
  <mergeCells count="59">
    <mergeCell ref="B66:E66"/>
    <mergeCell ref="G46:G48"/>
    <mergeCell ref="L46:L48"/>
    <mergeCell ref="L57:L58"/>
    <mergeCell ref="B29:B30"/>
    <mergeCell ref="C29:E29"/>
    <mergeCell ref="B49:E49"/>
    <mergeCell ref="C50:E50"/>
    <mergeCell ref="B50:B51"/>
    <mergeCell ref="G40:G42"/>
    <mergeCell ref="L40:L42"/>
    <mergeCell ref="G43:G45"/>
    <mergeCell ref="L43:L45"/>
    <mergeCell ref="G28:G30"/>
    <mergeCell ref="L28:L30"/>
    <mergeCell ref="G31:G33"/>
    <mergeCell ref="D67:E67"/>
    <mergeCell ref="G49:G51"/>
    <mergeCell ref="L49:L51"/>
    <mergeCell ref="G59:G60"/>
    <mergeCell ref="L59:L60"/>
    <mergeCell ref="G61:G62"/>
    <mergeCell ref="I61:I62"/>
    <mergeCell ref="J61:J62"/>
    <mergeCell ref="K61:K62"/>
    <mergeCell ref="L61:L62"/>
    <mergeCell ref="G55:G56"/>
    <mergeCell ref="G63:G64"/>
    <mergeCell ref="L63:L64"/>
    <mergeCell ref="G57:G58"/>
    <mergeCell ref="G52:G54"/>
    <mergeCell ref="L52:L54"/>
    <mergeCell ref="C1:L1"/>
    <mergeCell ref="C2:L2"/>
    <mergeCell ref="C3:L3"/>
    <mergeCell ref="B28:E28"/>
    <mergeCell ref="B5:L5"/>
    <mergeCell ref="B6:L6"/>
    <mergeCell ref="B8:E8"/>
    <mergeCell ref="B9:B10"/>
    <mergeCell ref="G16:G18"/>
    <mergeCell ref="L16:L18"/>
    <mergeCell ref="C9:E9"/>
    <mergeCell ref="G8:L8"/>
    <mergeCell ref="G10:G12"/>
    <mergeCell ref="L10:L12"/>
    <mergeCell ref="G13:G15"/>
    <mergeCell ref="L13:L15"/>
    <mergeCell ref="G37:G39"/>
    <mergeCell ref="L37:L39"/>
    <mergeCell ref="G19:G21"/>
    <mergeCell ref="L19:L21"/>
    <mergeCell ref="G22:G24"/>
    <mergeCell ref="L22:L24"/>
    <mergeCell ref="G25:G27"/>
    <mergeCell ref="L25:L27"/>
    <mergeCell ref="L31:L33"/>
    <mergeCell ref="G34:G36"/>
    <mergeCell ref="L34:L36"/>
  </mergeCells>
  <pageMargins left="0.31496062992125984" right="0.31496062992125984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PROPIOS EDUCAT</vt:lpstr>
      <vt:lpstr>'INGRESOS PROPIOS EDUCAT'!Área_de_impresión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cp:lastPrinted>2024-08-15T17:14:46Z</cp:lastPrinted>
  <dcterms:created xsi:type="dcterms:W3CDTF">2018-05-24T15:21:03Z</dcterms:created>
  <dcterms:modified xsi:type="dcterms:W3CDTF">2025-07-17T16:16:02Z</dcterms:modified>
</cp:coreProperties>
</file>